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6" i="1" l="1"/>
  <c r="J24" i="1"/>
  <c r="I24" i="1"/>
  <c r="H24" i="1"/>
  <c r="G24" i="1"/>
  <c r="I23" i="1"/>
  <c r="G23" i="1"/>
  <c r="J44" i="1"/>
  <c r="G44" i="1"/>
  <c r="J40" i="1"/>
  <c r="J38" i="1"/>
  <c r="J39" i="1"/>
  <c r="J16" i="1"/>
  <c r="I16" i="1"/>
  <c r="H16" i="1"/>
  <c r="H26" i="1" s="1"/>
  <c r="G16" i="1"/>
  <c r="G26" i="1" s="1"/>
  <c r="J14" i="1"/>
  <c r="I14" i="1"/>
  <c r="H14" i="1"/>
  <c r="J13" i="1"/>
  <c r="J23" i="1" s="1"/>
  <c r="I13" i="1"/>
  <c r="H13" i="1"/>
  <c r="H23" i="1" s="1"/>
  <c r="H17" i="1" l="1"/>
  <c r="J17" i="1"/>
  <c r="I17" i="1"/>
  <c r="J26" i="1"/>
  <c r="H44" i="1"/>
  <c r="I44" i="1"/>
  <c r="G40" i="1"/>
  <c r="H39" i="1"/>
  <c r="I39" i="1"/>
  <c r="J45" i="1"/>
  <c r="G39" i="1"/>
  <c r="H40" i="1"/>
  <c r="I40" i="1"/>
  <c r="H38" i="1"/>
  <c r="I38" i="1"/>
  <c r="G38" i="1"/>
  <c r="I45" i="1" l="1"/>
  <c r="H45" i="1"/>
  <c r="G45" i="1"/>
  <c r="F45" i="1"/>
  <c r="E45" i="1"/>
  <c r="F36" i="1"/>
  <c r="H36" i="1"/>
  <c r="I36" i="1"/>
  <c r="J36" i="1"/>
  <c r="G36" i="1"/>
  <c r="E36" i="1"/>
  <c r="G14" i="1"/>
  <c r="J27" i="1" l="1"/>
  <c r="H27" i="1" l="1"/>
  <c r="I27" i="1"/>
  <c r="G27" i="1"/>
  <c r="F27" i="1"/>
  <c r="E27" i="1"/>
  <c r="E17" i="1"/>
  <c r="G17" i="1"/>
  <c r="F17" i="1"/>
</calcChain>
</file>

<file path=xl/sharedStrings.xml><?xml version="1.0" encoding="utf-8"?>
<sst xmlns="http://schemas.openxmlformats.org/spreadsheetml/2006/main" count="95" uniqueCount="74">
  <si>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</si>
  <si>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</si>
  <si>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</si>
  <si>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</si>
  <si>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</si>
  <si>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</si>
  <si>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</si>
  <si>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</si>
  <si>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</si>
  <si>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</si>
  <si>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</si>
  <si>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</si>
  <si>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</si>
  <si>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</si>
  <si>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</si>
  <si>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</si>
  <si>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</si>
  <si>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</si>
  <si>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</si>
  <si>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</si>
  <si>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</si>
  <si>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</si>
  <si>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</si>
  <si>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</si>
  <si>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</si>
  <si>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</si>
  <si>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</si>
  <si>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</si>
  <si>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</si>
  <si>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</si>
  <si>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</si>
  <si>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</si>
  <si>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</si>
  <si>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</si>
  <si>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</si>
  <si>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</si>
  <si>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</si>
  <si>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</si>
  <si>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</si>
  <si>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</si>
  <si>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</si>
  <si>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</si>
  <si>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</si>
  <si>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 xml:space="preserve">Хлеб пшеничный йод. </t>
  </si>
  <si>
    <t>напиток</t>
  </si>
  <si>
    <r>
      <rPr>
        <sz val="12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</si>
  <si>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2"/>
        <color theme="1"/>
        <rFont val="Times New Roman"/>
        <family val="1"/>
        <charset val="204"/>
      </rPr>
      <t>Каша "Дружба" молочная</t>
    </r>
    <r>
      <rPr>
        <sz val="8"/>
        <color theme="1"/>
        <rFont val="Times New Roman"/>
        <family val="1"/>
        <charset val="204"/>
      </rPr>
      <t xml:space="preserve"> (молоко, крупа рисовая, крупа пшено, масло сливочное, сахар-песок, соль йодированная)</t>
    </r>
  </si>
  <si>
    <r>
      <rPr>
        <sz val="12"/>
        <rFont val="Times New Roman"/>
        <family val="1"/>
        <charset val="204"/>
      </rPr>
      <t>Какао с молоком</t>
    </r>
    <r>
      <rPr>
        <sz val="8"/>
        <rFont val="Times New Roman"/>
        <family val="1"/>
        <charset val="204"/>
      </rPr>
      <t xml:space="preserve"> (какао-порошок, молоко)</t>
    </r>
  </si>
  <si>
    <r>
      <rPr>
        <sz val="12"/>
        <rFont val="Times New Roman"/>
        <family val="1"/>
        <charset val="204"/>
      </rPr>
      <t>Бутерброд с сыром</t>
    </r>
    <r>
      <rPr>
        <sz val="8"/>
        <rFont val="Times New Roman"/>
        <family val="1"/>
        <charset val="204"/>
      </rPr>
      <t xml:space="preserve"> (хлеб пшеничный, сыр)</t>
    </r>
  </si>
  <si>
    <r>
      <rPr>
        <sz val="12"/>
        <rFont val="Times New Roman"/>
        <family val="1"/>
        <charset val="204"/>
      </rPr>
      <t xml:space="preserve">Рассольник Ленинградский с фаршем и сметаной </t>
    </r>
    <r>
      <rPr>
        <sz val="8"/>
        <rFont val="Times New Roman"/>
        <family val="1"/>
        <charset val="204"/>
      </rPr>
      <t>(говядина б/к, картофель, морковь, лук репчатый, огурцы соленые, крупа перловая, масло растительное, соль йодированная, сметана 15%)</t>
    </r>
  </si>
  <si>
    <r>
      <rPr>
        <sz val="12"/>
        <rFont val="Times New Roman"/>
        <family val="1"/>
        <charset val="204"/>
      </rPr>
      <t>Картофельное пюре</t>
    </r>
    <r>
      <rPr>
        <sz val="8"/>
        <rFont val="Times New Roman"/>
        <family val="1"/>
        <charset val="204"/>
      </rPr>
      <t xml:space="preserve"> (картофель, масло сливочное, соль йодированная)</t>
    </r>
  </si>
  <si>
    <r>
      <rPr>
        <sz val="12"/>
        <color theme="1"/>
        <rFont val="Times New Roman"/>
        <family val="1"/>
        <charset val="204"/>
      </rPr>
      <t>Фрукты свежие</t>
    </r>
    <r>
      <rPr>
        <sz val="8"/>
        <color theme="1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</si>
  <si>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Фрукты свежие</t>
    </r>
    <r>
      <rPr>
        <sz val="8"/>
        <rFont val="Times New Roman"/>
        <family val="1"/>
        <charset val="204"/>
      </rPr>
      <t xml:space="preserve"> (яблоко)</t>
    </r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</si>
  <si>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90/30</t>
    </r>
  </si>
  <si>
    <r>
      <rPr>
        <sz val="12"/>
        <rFont val="Times New Roman"/>
        <family val="1"/>
        <charset val="204"/>
      </rPr>
      <t>Котлета "Школьные" с соусом красным</t>
    </r>
    <r>
      <rPr>
        <sz val="8"/>
        <rFont val="Times New Roman"/>
        <family val="1"/>
        <charset val="204"/>
      </rPr>
      <t xml:space="preserve"> (говядина б/к, молоко, хлеб пшеничный, сухари панировочные, масло растительное, соль йодированная, соус красный) 90/40</t>
    </r>
  </si>
  <si>
    <t>Завтрак 2 дети с 12 лет и старше</t>
  </si>
  <si>
    <t>выпечка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</si>
  <si>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</si>
  <si>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</si>
  <si>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</si>
  <si>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</si>
  <si>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</si>
  <si>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</si>
  <si>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</si>
  <si>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</si>
  <si>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</si>
  <si>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</si>
  <si>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Булочка "Ванильная"</t>
  </si>
  <si>
    <t>5.3</t>
  </si>
  <si>
    <t>4.7</t>
  </si>
  <si>
    <t>28.8</t>
  </si>
  <si>
    <t>Чай с сахаром</t>
  </si>
  <si>
    <t>3.5</t>
  </si>
  <si>
    <t>15.5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</si>
</sst>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8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9" fillId="0" borderId="5" xfId="0" applyFont="1" applyFill="1" applyBorder="1"/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0" fontId="4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4" fillId="0" borderId="2" xfId="0" applyFont="1" applyFill="1" applyBorder="1"/>
    <xf numFmtId="0" fontId="9" fillId="0" borderId="10" xfId="0" applyFont="1" applyFill="1" applyBorder="1" applyProtection="1">
      <protection locked="0"/>
    </xf>
    <xf numFmtId="2" fontId="6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4" fillId="0" borderId="7" xfId="0" applyFont="1" applyFill="1" applyBorder="1"/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9" fillId="0" borderId="8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2" fontId="6" fillId="0" borderId="7" xfId="1" applyNumberFormat="1" applyFont="1" applyFill="1" applyBorder="1" applyAlignment="1">
      <alignment horizontal="center"/>
    </xf>
    <xf numFmtId="2" fontId="6" fillId="0" borderId="4" xfId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/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2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6" xfId="0" applyNumberFormat="1" applyFont="1" applyFill="1" applyBorder="1" applyProtection="1">
      <protection locked="0"/>
    </xf>
    <xf numFmtId="0" fontId="4" fillId="0" borderId="17" xfId="0" applyFont="1" applyFill="1" applyBorder="1" applyAlignment="1">
      <alignment horizontal="center" wrapText="1"/>
    </xf>
    <xf numFmtId="2" fontId="4" fillId="0" borderId="18" xfId="0" applyNumberFormat="1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0" borderId="19" xfId="0" applyFont="1" applyFill="1" applyBorder="1"/>
    <xf numFmtId="0" fontId="6" fillId="0" borderId="20" xfId="1" applyFont="1" applyFill="1" applyBorder="1" applyAlignment="1">
      <alignment horizontal="center" vertical="center"/>
    </xf>
    <xf numFmtId="2" fontId="6" fillId="0" borderId="18" xfId="1" applyNumberFormat="1" applyFont="1" applyFill="1" applyBorder="1" applyAlignment="1">
      <alignment horizontal="center" vertical="center"/>
    </xf>
    <xf numFmtId="2" fontId="6" fillId="0" borderId="20" xfId="1" applyNumberFormat="1" applyFont="1" applyFill="1" applyBorder="1" applyAlignment="1">
      <alignment horizontal="center"/>
    </xf>
    <xf numFmtId="2" fontId="6" fillId="0" borderId="20" xfId="1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2" fontId="12" fillId="0" borderId="22" xfId="0" applyNumberFormat="1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4" fillId="0" borderId="23" xfId="0" applyFont="1" applyFill="1" applyBorder="1"/>
    <xf numFmtId="49" fontId="12" fillId="0" borderId="18" xfId="0" applyNumberFormat="1" applyFont="1" applyFill="1" applyBorder="1" applyAlignment="1">
      <alignment horizontal="center" vertical="center"/>
    </xf>
    <xf numFmtId="0" fontId="4" fillId="0" borderId="24" xfId="0" applyFont="1" applyFill="1" applyBorder="1"/>
    <xf numFmtId="2" fontId="9" fillId="0" borderId="18" xfId="0" applyNumberFormat="1" applyFont="1" applyFill="1" applyBorder="1" applyProtection="1">
      <protection locked="0"/>
    </xf>
    <xf numFmtId="2" fontId="12" fillId="0" borderId="18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3" fillId="0" borderId="29" xfId="0" applyFont="1" applyFill="1" applyBorder="1"/>
    <xf numFmtId="0" fontId="11" fillId="0" borderId="29" xfId="1" applyNumberFormat="1" applyFont="1" applyFill="1" applyBorder="1" applyAlignment="1">
      <alignment horizontal="center" vertical="center"/>
    </xf>
    <xf numFmtId="164" fontId="17" fillId="0" borderId="29" xfId="0" applyNumberFormat="1" applyFont="1" applyFill="1" applyBorder="1" applyAlignment="1">
      <alignment horizontal="center" vertical="center"/>
    </xf>
    <xf numFmtId="2" fontId="12" fillId="0" borderId="29" xfId="0" applyNumberFormat="1" applyFont="1" applyFill="1" applyBorder="1" applyAlignment="1">
      <alignment horizontal="center"/>
    </xf>
    <xf numFmtId="2" fontId="12" fillId="0" borderId="30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31" workbookViewId="0">
      <selection activeCell="D10" sqref="D10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6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6" t="s">
        <v>3</v>
      </c>
      <c r="B5" s="2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8" t="s">
        <v>5</v>
      </c>
      <c r="B6" s="29"/>
      <c r="D6" s="133" t="s">
        <v>37</v>
      </c>
      <c r="E6" s="133"/>
      <c r="F6" s="133"/>
      <c r="G6" s="133"/>
      <c r="H6" s="133"/>
      <c r="I6" s="133"/>
      <c r="J6" s="133"/>
      <c r="K6" s="133"/>
    </row>
    <row r="7" spans="1:11" x14ac:dyDescent="0.25">
      <c r="A7" s="5"/>
      <c r="B7" s="5"/>
      <c r="D7" s="25">
        <v>44972</v>
      </c>
      <c r="E7" s="24"/>
      <c r="F7" s="24"/>
      <c r="G7" s="24"/>
      <c r="H7" s="24"/>
      <c r="I7" s="24"/>
      <c r="J7" s="24"/>
      <c r="K7" s="24"/>
    </row>
    <row r="8" spans="1:11" ht="15.75" thickBot="1" x14ac:dyDescent="0.3">
      <c r="D8" s="137" t="s">
        <v>6</v>
      </c>
      <c r="E8" s="137"/>
      <c r="F8" s="137"/>
      <c r="G8" s="137"/>
      <c r="H8" s="137"/>
      <c r="I8" s="137"/>
      <c r="J8" s="137"/>
      <c r="K8" s="44"/>
    </row>
    <row r="9" spans="1:11" x14ac:dyDescent="0.25">
      <c r="A9" s="98" t="s">
        <v>7</v>
      </c>
      <c r="B9" s="134" t="s">
        <v>8</v>
      </c>
      <c r="C9" s="135"/>
      <c r="D9" s="136"/>
      <c r="E9" s="99"/>
      <c r="F9" s="100"/>
      <c r="G9" s="101"/>
      <c r="H9" s="102"/>
      <c r="I9" s="103"/>
      <c r="J9" s="104"/>
      <c r="K9" s="8"/>
    </row>
    <row r="10" spans="1:11" ht="26.25" x14ac:dyDescent="0.25">
      <c r="A10" s="105" t="s">
        <v>9</v>
      </c>
      <c r="B10" s="66" t="s">
        <v>10</v>
      </c>
      <c r="C10" s="67" t="s">
        <v>11</v>
      </c>
      <c r="D10" s="62"/>
      <c r="E10" s="62"/>
      <c r="F10" s="66" t="s">
        <v>12</v>
      </c>
      <c r="G10" s="68" t="s">
        <v>13</v>
      </c>
      <c r="H10" s="68" t="s">
        <v>14</v>
      </c>
      <c r="I10" s="68" t="s">
        <v>15</v>
      </c>
      <c r="J10" s="106" t="s">
        <v>16</v>
      </c>
      <c r="K10" s="69"/>
    </row>
    <row r="11" spans="1:11" x14ac:dyDescent="0.25">
      <c r="A11" s="107"/>
      <c r="B11" s="66"/>
      <c r="C11" s="70"/>
      <c r="D11" s="66" t="s">
        <v>17</v>
      </c>
      <c r="E11" s="66" t="s">
        <v>18</v>
      </c>
      <c r="F11" s="71"/>
      <c r="G11" s="72"/>
      <c r="H11" s="72"/>
      <c r="I11" s="73"/>
      <c r="J11" s="108"/>
      <c r="K11" s="69"/>
    </row>
    <row r="12" spans="1:11" x14ac:dyDescent="0.25">
      <c r="A12" s="109" t="s">
        <v>19</v>
      </c>
      <c r="B12" s="74"/>
      <c r="C12" s="37"/>
      <c r="D12" s="34" t="s">
        <v>20</v>
      </c>
      <c r="E12" s="66"/>
      <c r="F12" s="75"/>
      <c r="G12" s="30"/>
      <c r="H12" s="30"/>
      <c r="I12" s="30"/>
      <c r="J12" s="110"/>
      <c r="K12" s="69"/>
    </row>
    <row r="13" spans="1:11" ht="38.25" x14ac:dyDescent="0.25">
      <c r="A13" s="109"/>
      <c r="B13" s="33" t="s">
        <v>21</v>
      </c>
      <c r="C13" s="30">
        <v>226</v>
      </c>
      <c r="D13" s="42" t="s">
        <v>46</v>
      </c>
      <c r="E13" s="30">
        <v>210</v>
      </c>
      <c r="F13" s="82">
        <v>25.5</v>
      </c>
      <c r="G13" s="10">
        <v>233.94</v>
      </c>
      <c r="H13" s="50">
        <f>4.1*2.1</f>
        <v>8.61</v>
      </c>
      <c r="I13" s="10">
        <f>3.1*2.1</f>
        <v>6.5100000000000007</v>
      </c>
      <c r="J13" s="111">
        <f>16.7*2.1</f>
        <v>35.07</v>
      </c>
      <c r="K13" s="69"/>
    </row>
    <row r="14" spans="1:11" ht="27" x14ac:dyDescent="0.25">
      <c r="A14" s="109"/>
      <c r="B14" s="33" t="s">
        <v>22</v>
      </c>
      <c r="C14" s="30">
        <v>462</v>
      </c>
      <c r="D14" s="31" t="s">
        <v>47</v>
      </c>
      <c r="E14" s="76">
        <v>200</v>
      </c>
      <c r="F14" s="83">
        <v>13</v>
      </c>
      <c r="G14" s="77">
        <f>102.8*2</f>
        <v>205.6</v>
      </c>
      <c r="H14" s="78">
        <f>3.5*2</f>
        <v>7</v>
      </c>
      <c r="I14" s="77">
        <f>2.3*2</f>
        <v>4.5999999999999996</v>
      </c>
      <c r="J14" s="112">
        <f>9.7*2</f>
        <v>19.399999999999999</v>
      </c>
      <c r="K14" s="69"/>
    </row>
    <row r="15" spans="1:11" ht="27" x14ac:dyDescent="0.25">
      <c r="A15" s="109"/>
      <c r="B15" s="33" t="s">
        <v>42</v>
      </c>
      <c r="C15" s="30">
        <v>63</v>
      </c>
      <c r="D15" s="31" t="s">
        <v>48</v>
      </c>
      <c r="E15" s="76">
        <v>35</v>
      </c>
      <c r="F15" s="83">
        <v>19.5</v>
      </c>
      <c r="G15" s="77">
        <v>115.89</v>
      </c>
      <c r="H15" s="78">
        <v>5.37</v>
      </c>
      <c r="I15" s="77">
        <v>7.08</v>
      </c>
      <c r="J15" s="112">
        <v>7.7</v>
      </c>
      <c r="K15" s="69"/>
    </row>
    <row r="16" spans="1:11" ht="15.75" x14ac:dyDescent="0.25">
      <c r="A16" s="109"/>
      <c r="B16" s="46"/>
      <c r="C16" s="30">
        <v>82</v>
      </c>
      <c r="D16" s="31" t="s">
        <v>52</v>
      </c>
      <c r="E16" s="32">
        <v>150</v>
      </c>
      <c r="F16" s="82">
        <v>27</v>
      </c>
      <c r="G16" s="11">
        <f>47*1.5</f>
        <v>70.5</v>
      </c>
      <c r="H16" s="12">
        <f>0.4*1.5</f>
        <v>0.60000000000000009</v>
      </c>
      <c r="I16" s="11">
        <f>0.4*1.5</f>
        <v>0.60000000000000009</v>
      </c>
      <c r="J16" s="113">
        <f>9.8*1.5</f>
        <v>14.700000000000001</v>
      </c>
      <c r="K16" s="69"/>
    </row>
    <row r="17" spans="1:11" ht="15.75" x14ac:dyDescent="0.25">
      <c r="A17" s="114"/>
      <c r="B17" s="87"/>
      <c r="C17" s="30"/>
      <c r="D17" s="34" t="s">
        <v>23</v>
      </c>
      <c r="E17" s="53">
        <f t="shared" ref="E17:J17" si="0">SUM(E13:E16)</f>
        <v>595</v>
      </c>
      <c r="F17" s="84">
        <f t="shared" si="0"/>
        <v>85</v>
      </c>
      <c r="G17" s="54">
        <f t="shared" si="0"/>
        <v>625.92999999999995</v>
      </c>
      <c r="H17" s="54">
        <f t="shared" si="0"/>
        <v>21.580000000000002</v>
      </c>
      <c r="I17" s="54">
        <f t="shared" si="0"/>
        <v>18.79</v>
      </c>
      <c r="J17" s="115">
        <f t="shared" si="0"/>
        <v>76.87</v>
      </c>
      <c r="K17" s="69"/>
    </row>
    <row r="18" spans="1:11" ht="15.75" x14ac:dyDescent="0.25">
      <c r="A18" s="114"/>
      <c r="B18" s="48"/>
      <c r="C18" s="30"/>
      <c r="D18" s="88" t="s">
        <v>55</v>
      </c>
      <c r="E18" s="89"/>
      <c r="F18" s="86"/>
      <c r="G18" s="90"/>
      <c r="H18" s="90"/>
      <c r="I18" s="90"/>
      <c r="J18" s="116"/>
      <c r="K18" s="69"/>
    </row>
    <row r="19" spans="1:11" ht="15.75" x14ac:dyDescent="0.25">
      <c r="A19" s="114"/>
      <c r="B19" s="48" t="s">
        <v>56</v>
      </c>
      <c r="C19" s="30">
        <v>542</v>
      </c>
      <c r="D19" s="91" t="s">
        <v>67</v>
      </c>
      <c r="E19" s="92">
        <v>60</v>
      </c>
      <c r="F19" s="93" t="s">
        <v>73</v>
      </c>
      <c r="G19" s="94">
        <v>179</v>
      </c>
      <c r="H19" s="95" t="s">
        <v>68</v>
      </c>
      <c r="I19" s="95" t="s">
        <v>69</v>
      </c>
      <c r="J19" s="117" t="s">
        <v>70</v>
      </c>
      <c r="K19" s="69"/>
    </row>
    <row r="20" spans="1:11" ht="15.75" x14ac:dyDescent="0.25">
      <c r="A20" s="114"/>
      <c r="B20" s="48" t="s">
        <v>22</v>
      </c>
      <c r="C20" s="30">
        <v>457</v>
      </c>
      <c r="D20" s="91" t="s">
        <v>71</v>
      </c>
      <c r="E20" s="92">
        <v>200</v>
      </c>
      <c r="F20" s="93" t="s">
        <v>72</v>
      </c>
      <c r="G20" s="94" t="s">
        <v>57</v>
      </c>
      <c r="H20" s="94" t="s">
        <v>58</v>
      </c>
      <c r="I20" s="94" t="s">
        <v>59</v>
      </c>
      <c r="J20" s="117" t="s">
        <v>60</v>
      </c>
      <c r="K20" s="69"/>
    </row>
    <row r="21" spans="1:11" ht="15.75" x14ac:dyDescent="0.25">
      <c r="A21" s="118"/>
      <c r="B21" s="48"/>
      <c r="C21" s="30"/>
      <c r="D21" s="34" t="s">
        <v>61</v>
      </c>
      <c r="E21" s="89">
        <v>260</v>
      </c>
      <c r="F21" s="96" t="s">
        <v>62</v>
      </c>
      <c r="G21" s="90" t="s">
        <v>63</v>
      </c>
      <c r="H21" s="97" t="s">
        <v>64</v>
      </c>
      <c r="I21" s="97" t="s">
        <v>65</v>
      </c>
      <c r="J21" s="119" t="s">
        <v>66</v>
      </c>
      <c r="K21" s="69"/>
    </row>
    <row r="22" spans="1:11" ht="15.75" x14ac:dyDescent="0.25">
      <c r="A22" s="120" t="s">
        <v>24</v>
      </c>
      <c r="B22" s="48"/>
      <c r="C22" s="37"/>
      <c r="D22" s="34" t="s">
        <v>25</v>
      </c>
      <c r="E22" s="38"/>
      <c r="F22" s="82"/>
      <c r="G22" s="10"/>
      <c r="H22" s="10"/>
      <c r="I22" s="10"/>
      <c r="J22" s="111"/>
      <c r="K22" s="69"/>
    </row>
    <row r="23" spans="1:11" ht="38.25" x14ac:dyDescent="0.25">
      <c r="A23" s="114"/>
      <c r="B23" s="33" t="s">
        <v>21</v>
      </c>
      <c r="C23" s="30">
        <v>226</v>
      </c>
      <c r="D23" s="42" t="s">
        <v>46</v>
      </c>
      <c r="E23" s="30">
        <v>240</v>
      </c>
      <c r="F23" s="82">
        <v>29.1</v>
      </c>
      <c r="G23" s="10">
        <f>G13/210*240</f>
        <v>267.35999999999996</v>
      </c>
      <c r="H23" s="10">
        <f t="shared" ref="H23:J23" si="1">H13/210*240</f>
        <v>9.8399999999999981</v>
      </c>
      <c r="I23" s="10">
        <f t="shared" si="1"/>
        <v>7.44</v>
      </c>
      <c r="J23" s="111">
        <f t="shared" si="1"/>
        <v>40.080000000000005</v>
      </c>
      <c r="K23" s="69"/>
    </row>
    <row r="24" spans="1:11" ht="27" x14ac:dyDescent="0.25">
      <c r="A24" s="114"/>
      <c r="B24" s="33" t="s">
        <v>22</v>
      </c>
      <c r="C24" s="30">
        <v>462</v>
      </c>
      <c r="D24" s="31" t="s">
        <v>47</v>
      </c>
      <c r="E24" s="76">
        <v>200</v>
      </c>
      <c r="F24" s="83">
        <v>13</v>
      </c>
      <c r="G24" s="77">
        <f>102.8*2</f>
        <v>205.6</v>
      </c>
      <c r="H24" s="78">
        <f>3.5*2</f>
        <v>7</v>
      </c>
      <c r="I24" s="77">
        <f>2.3*2</f>
        <v>4.5999999999999996</v>
      </c>
      <c r="J24" s="112">
        <f>9.7*2</f>
        <v>19.399999999999999</v>
      </c>
      <c r="K24" s="69"/>
    </row>
    <row r="25" spans="1:11" ht="27" x14ac:dyDescent="0.25">
      <c r="A25" s="114"/>
      <c r="B25" s="33" t="s">
        <v>42</v>
      </c>
      <c r="C25" s="30">
        <v>63</v>
      </c>
      <c r="D25" s="31" t="s">
        <v>48</v>
      </c>
      <c r="E25" s="76">
        <v>35</v>
      </c>
      <c r="F25" s="83">
        <v>19.5</v>
      </c>
      <c r="G25" s="77">
        <v>115.89</v>
      </c>
      <c r="H25" s="78">
        <v>5.37</v>
      </c>
      <c r="I25" s="77">
        <v>7.08</v>
      </c>
      <c r="J25" s="112">
        <v>7.7</v>
      </c>
      <c r="K25" s="69"/>
    </row>
    <row r="26" spans="1:11" ht="15.75" x14ac:dyDescent="0.25">
      <c r="A26" s="114"/>
      <c r="B26" s="49"/>
      <c r="C26" s="30">
        <v>82</v>
      </c>
      <c r="D26" s="31" t="s">
        <v>52</v>
      </c>
      <c r="E26" s="32">
        <v>160</v>
      </c>
      <c r="F26" s="82">
        <v>28.4</v>
      </c>
      <c r="G26" s="11">
        <f>G16/150*160</f>
        <v>75.199999999999989</v>
      </c>
      <c r="H26" s="11">
        <f t="shared" ref="H26:J26" si="2">H16/150*160</f>
        <v>0.64000000000000012</v>
      </c>
      <c r="I26" s="11">
        <f t="shared" si="2"/>
        <v>0.64000000000000012</v>
      </c>
      <c r="J26" s="113">
        <f t="shared" si="2"/>
        <v>15.68</v>
      </c>
      <c r="K26" s="69"/>
    </row>
    <row r="27" spans="1:11" ht="15.75" x14ac:dyDescent="0.25">
      <c r="A27" s="114"/>
      <c r="B27" s="48"/>
      <c r="C27" s="51"/>
      <c r="D27" s="52" t="s">
        <v>26</v>
      </c>
      <c r="E27" s="53">
        <f t="shared" ref="E27:J27" si="3">SUM(E23:E26)</f>
        <v>635</v>
      </c>
      <c r="F27" s="84">
        <f t="shared" si="3"/>
        <v>90</v>
      </c>
      <c r="G27" s="54">
        <f t="shared" si="3"/>
        <v>664.05</v>
      </c>
      <c r="H27" s="54">
        <f t="shared" si="3"/>
        <v>22.849999999999998</v>
      </c>
      <c r="I27" s="54">
        <f t="shared" si="3"/>
        <v>19.759999999999998</v>
      </c>
      <c r="J27" s="115">
        <f t="shared" si="3"/>
        <v>82.860000000000014</v>
      </c>
      <c r="K27" s="69"/>
    </row>
    <row r="28" spans="1:11" ht="15.75" x14ac:dyDescent="0.25">
      <c r="A28" s="120" t="s">
        <v>27</v>
      </c>
      <c r="B28" s="46"/>
      <c r="C28" s="39"/>
      <c r="D28" s="34" t="s">
        <v>28</v>
      </c>
      <c r="E28" s="40"/>
      <c r="F28" s="85"/>
      <c r="G28" s="41"/>
      <c r="H28" s="41"/>
      <c r="I28" s="41"/>
      <c r="J28" s="121"/>
      <c r="K28" s="69"/>
    </row>
    <row r="29" spans="1:11" ht="65.25" x14ac:dyDescent="0.25">
      <c r="A29" s="114"/>
      <c r="B29" s="33" t="s">
        <v>38</v>
      </c>
      <c r="C29" s="30">
        <v>100</v>
      </c>
      <c r="D29" s="13" t="s">
        <v>49</v>
      </c>
      <c r="E29" s="32">
        <v>200</v>
      </c>
      <c r="F29" s="82">
        <v>22.84</v>
      </c>
      <c r="G29" s="10">
        <v>177.3</v>
      </c>
      <c r="H29" s="10">
        <v>9.56</v>
      </c>
      <c r="I29" s="10">
        <v>10.68</v>
      </c>
      <c r="J29" s="111">
        <v>12.98</v>
      </c>
      <c r="K29" s="69"/>
    </row>
    <row r="30" spans="1:11" ht="65.25" x14ac:dyDescent="0.25">
      <c r="A30" s="114"/>
      <c r="B30" s="33" t="s">
        <v>39</v>
      </c>
      <c r="C30" s="30">
        <v>347</v>
      </c>
      <c r="D30" s="13" t="s">
        <v>53</v>
      </c>
      <c r="E30" s="32">
        <v>120</v>
      </c>
      <c r="F30" s="82">
        <v>40.96</v>
      </c>
      <c r="G30" s="11">
        <v>205.89</v>
      </c>
      <c r="H30" s="12">
        <v>13.83</v>
      </c>
      <c r="I30" s="11">
        <v>10.77</v>
      </c>
      <c r="J30" s="113">
        <v>14.69</v>
      </c>
      <c r="K30" s="69"/>
    </row>
    <row r="31" spans="1:11" ht="27" x14ac:dyDescent="0.25">
      <c r="A31" s="114"/>
      <c r="B31" s="33" t="s">
        <v>40</v>
      </c>
      <c r="C31" s="30">
        <v>377</v>
      </c>
      <c r="D31" s="13" t="s">
        <v>50</v>
      </c>
      <c r="E31" s="32">
        <v>150</v>
      </c>
      <c r="F31" s="82">
        <v>15</v>
      </c>
      <c r="G31" s="11">
        <v>112.5</v>
      </c>
      <c r="H31" s="12">
        <v>3.15</v>
      </c>
      <c r="I31" s="11">
        <v>1.2</v>
      </c>
      <c r="J31" s="113">
        <v>25.05</v>
      </c>
      <c r="K31" s="69"/>
    </row>
    <row r="32" spans="1:11" ht="15.75" x14ac:dyDescent="0.25">
      <c r="A32" s="114"/>
      <c r="B32" s="59" t="s">
        <v>44</v>
      </c>
      <c r="C32" s="30">
        <v>457</v>
      </c>
      <c r="D32" s="31" t="s">
        <v>45</v>
      </c>
      <c r="E32" s="32">
        <v>200</v>
      </c>
      <c r="F32" s="82">
        <v>3.5</v>
      </c>
      <c r="G32" s="11">
        <v>38</v>
      </c>
      <c r="H32" s="12">
        <v>0.2</v>
      </c>
      <c r="I32" s="11">
        <v>0.1</v>
      </c>
      <c r="J32" s="113">
        <v>10.3</v>
      </c>
      <c r="K32" s="69"/>
    </row>
    <row r="33" spans="1:11" ht="15.75" x14ac:dyDescent="0.25">
      <c r="A33" s="114"/>
      <c r="B33" s="33" t="s">
        <v>29</v>
      </c>
      <c r="C33" s="43"/>
      <c r="D33" s="61" t="s">
        <v>43</v>
      </c>
      <c r="E33" s="32">
        <v>40</v>
      </c>
      <c r="F33" s="82">
        <v>3.2</v>
      </c>
      <c r="G33" s="11">
        <v>97.2</v>
      </c>
      <c r="H33" s="12">
        <v>3.08</v>
      </c>
      <c r="I33" s="11">
        <v>0.4</v>
      </c>
      <c r="J33" s="113">
        <v>20.399999999999999</v>
      </c>
      <c r="K33" s="69"/>
    </row>
    <row r="34" spans="1:11" ht="15.75" x14ac:dyDescent="0.25">
      <c r="A34" s="114"/>
      <c r="B34" s="33" t="s">
        <v>30</v>
      </c>
      <c r="C34" s="43"/>
      <c r="D34" s="61" t="s">
        <v>41</v>
      </c>
      <c r="E34" s="32">
        <v>30</v>
      </c>
      <c r="F34" s="82">
        <v>2</v>
      </c>
      <c r="G34" s="11">
        <v>37.4</v>
      </c>
      <c r="H34" s="12">
        <v>1.46</v>
      </c>
      <c r="I34" s="11">
        <v>0.26</v>
      </c>
      <c r="J34" s="113">
        <v>7.28</v>
      </c>
      <c r="K34" s="69"/>
    </row>
    <row r="35" spans="1:11" ht="15.75" x14ac:dyDescent="0.25">
      <c r="A35" s="118"/>
      <c r="B35" s="46"/>
      <c r="C35" s="79">
        <v>82</v>
      </c>
      <c r="D35" s="33" t="s">
        <v>51</v>
      </c>
      <c r="E35" s="47">
        <v>100</v>
      </c>
      <c r="F35" s="83">
        <v>17.5</v>
      </c>
      <c r="G35" s="11">
        <v>47</v>
      </c>
      <c r="H35" s="12">
        <v>0.4</v>
      </c>
      <c r="I35" s="11">
        <v>0.4</v>
      </c>
      <c r="J35" s="113">
        <v>9.8000000000000007</v>
      </c>
      <c r="K35" s="69"/>
    </row>
    <row r="36" spans="1:11" ht="15.75" x14ac:dyDescent="0.25">
      <c r="A36" s="114"/>
      <c r="B36" s="55"/>
      <c r="C36" s="79"/>
      <c r="D36" s="34" t="s">
        <v>31</v>
      </c>
      <c r="E36" s="35">
        <f>SUM(E29:E35)</f>
        <v>840</v>
      </c>
      <c r="F36" s="86">
        <f>SUM(F29:F35)</f>
        <v>105</v>
      </c>
      <c r="G36" s="36">
        <f>SUM(G29:G35)</f>
        <v>715.29000000000008</v>
      </c>
      <c r="H36" s="36">
        <f t="shared" ref="H36:J36" si="4">SUM(H29:H35)</f>
        <v>31.68</v>
      </c>
      <c r="I36" s="36">
        <f t="shared" si="4"/>
        <v>23.81</v>
      </c>
      <c r="J36" s="122">
        <f t="shared" si="4"/>
        <v>100.49999999999999</v>
      </c>
      <c r="K36" s="69"/>
    </row>
    <row r="37" spans="1:11" ht="15.75" x14ac:dyDescent="0.25">
      <c r="A37" s="120" t="s">
        <v>27</v>
      </c>
      <c r="B37" s="55"/>
      <c r="C37" s="56"/>
      <c r="D37" s="57" t="s">
        <v>32</v>
      </c>
      <c r="E37" s="58"/>
      <c r="F37" s="86"/>
      <c r="G37" s="60"/>
      <c r="H37" s="60"/>
      <c r="I37" s="60"/>
      <c r="J37" s="123"/>
      <c r="K37" s="69"/>
    </row>
    <row r="38" spans="1:11" ht="65.25" x14ac:dyDescent="0.25">
      <c r="A38" s="109"/>
      <c r="B38" s="33" t="s">
        <v>38</v>
      </c>
      <c r="C38" s="30">
        <v>100</v>
      </c>
      <c r="D38" s="13" t="s">
        <v>49</v>
      </c>
      <c r="E38" s="32">
        <v>250</v>
      </c>
      <c r="F38" s="82">
        <v>28.1</v>
      </c>
      <c r="G38" s="10">
        <f>G29/200*250</f>
        <v>221.62500000000003</v>
      </c>
      <c r="H38" s="10">
        <f t="shared" ref="H38:I38" si="5">H29/200*250</f>
        <v>11.950000000000001</v>
      </c>
      <c r="I38" s="10">
        <f t="shared" si="5"/>
        <v>13.35</v>
      </c>
      <c r="J38" s="111">
        <f>J29/200*250</f>
        <v>16.225000000000001</v>
      </c>
      <c r="K38" s="80"/>
    </row>
    <row r="39" spans="1:11" ht="65.25" x14ac:dyDescent="0.25">
      <c r="A39" s="109"/>
      <c r="B39" s="33" t="s">
        <v>39</v>
      </c>
      <c r="C39" s="30">
        <v>347</v>
      </c>
      <c r="D39" s="13" t="s">
        <v>54</v>
      </c>
      <c r="E39" s="32">
        <v>130</v>
      </c>
      <c r="F39" s="82">
        <v>44.2</v>
      </c>
      <c r="G39" s="11">
        <f>G30/120*130</f>
        <v>223.04749999999999</v>
      </c>
      <c r="H39" s="11">
        <f t="shared" ref="H39:I39" si="6">H30/120*130</f>
        <v>14.9825</v>
      </c>
      <c r="I39" s="11">
        <f t="shared" si="6"/>
        <v>11.6675</v>
      </c>
      <c r="J39" s="113">
        <f>J30/120*130</f>
        <v>15.914166666666667</v>
      </c>
      <c r="K39" s="80"/>
    </row>
    <row r="40" spans="1:11" ht="27" x14ac:dyDescent="0.25">
      <c r="A40" s="109"/>
      <c r="B40" s="33" t="s">
        <v>40</v>
      </c>
      <c r="C40" s="30">
        <v>377</v>
      </c>
      <c r="D40" s="13" t="s">
        <v>50</v>
      </c>
      <c r="E40" s="32">
        <v>180</v>
      </c>
      <c r="F40" s="82">
        <v>18</v>
      </c>
      <c r="G40" s="11">
        <f>G31/150*180</f>
        <v>135</v>
      </c>
      <c r="H40" s="11">
        <f t="shared" ref="H40:I40" si="7">H31/150*180</f>
        <v>3.78</v>
      </c>
      <c r="I40" s="11">
        <f t="shared" si="7"/>
        <v>1.44</v>
      </c>
      <c r="J40" s="113">
        <f>J31/150*180</f>
        <v>30.060000000000002</v>
      </c>
      <c r="K40" s="80"/>
    </row>
    <row r="41" spans="1:11" ht="15.75" x14ac:dyDescent="0.25">
      <c r="A41" s="109"/>
      <c r="B41" s="59" t="s">
        <v>44</v>
      </c>
      <c r="C41" s="30">
        <v>457</v>
      </c>
      <c r="D41" s="31" t="s">
        <v>45</v>
      </c>
      <c r="E41" s="32">
        <v>200</v>
      </c>
      <c r="F41" s="82">
        <v>3.5</v>
      </c>
      <c r="G41" s="11">
        <v>38</v>
      </c>
      <c r="H41" s="12">
        <v>0.2</v>
      </c>
      <c r="I41" s="11">
        <v>0.1</v>
      </c>
      <c r="J41" s="113">
        <v>10.3</v>
      </c>
      <c r="K41" s="80"/>
    </row>
    <row r="42" spans="1:11" ht="15.75" x14ac:dyDescent="0.25">
      <c r="A42" s="109"/>
      <c r="B42" s="33" t="s">
        <v>29</v>
      </c>
      <c r="C42" s="43"/>
      <c r="D42" s="61" t="s">
        <v>43</v>
      </c>
      <c r="E42" s="32">
        <v>40</v>
      </c>
      <c r="F42" s="82">
        <v>3.2</v>
      </c>
      <c r="G42" s="11">
        <v>97.2</v>
      </c>
      <c r="H42" s="12">
        <v>3.08</v>
      </c>
      <c r="I42" s="11">
        <v>0.4</v>
      </c>
      <c r="J42" s="113">
        <v>20.399999999999999</v>
      </c>
      <c r="K42" s="80"/>
    </row>
    <row r="43" spans="1:11" ht="15.75" x14ac:dyDescent="0.25">
      <c r="A43" s="109"/>
      <c r="B43" s="33" t="s">
        <v>30</v>
      </c>
      <c r="C43" s="43"/>
      <c r="D43" s="61" t="s">
        <v>41</v>
      </c>
      <c r="E43" s="32">
        <v>30</v>
      </c>
      <c r="F43" s="82">
        <v>2</v>
      </c>
      <c r="G43" s="11">
        <v>37.4</v>
      </c>
      <c r="H43" s="12">
        <v>1.46</v>
      </c>
      <c r="I43" s="11">
        <v>0.26</v>
      </c>
      <c r="J43" s="113">
        <v>7.28</v>
      </c>
      <c r="K43" s="80"/>
    </row>
    <row r="44" spans="1:11" ht="15.75" x14ac:dyDescent="0.25">
      <c r="A44" s="124"/>
      <c r="B44" s="46"/>
      <c r="C44" s="79">
        <v>82</v>
      </c>
      <c r="D44" s="33" t="s">
        <v>51</v>
      </c>
      <c r="E44" s="47">
        <v>120</v>
      </c>
      <c r="F44" s="83">
        <v>21</v>
      </c>
      <c r="G44" s="11">
        <f>G35/100*120</f>
        <v>56.4</v>
      </c>
      <c r="H44" s="11">
        <f t="shared" ref="H44:I44" si="8">H35/100*120</f>
        <v>0.48</v>
      </c>
      <c r="I44" s="11">
        <f t="shared" si="8"/>
        <v>0.48</v>
      </c>
      <c r="J44" s="113">
        <f>J35/100*120</f>
        <v>11.76</v>
      </c>
      <c r="K44" s="80"/>
    </row>
    <row r="45" spans="1:11" ht="16.5" thickBot="1" x14ac:dyDescent="0.3">
      <c r="A45" s="125"/>
      <c r="B45" s="126"/>
      <c r="C45" s="127"/>
      <c r="D45" s="128" t="s">
        <v>33</v>
      </c>
      <c r="E45" s="129">
        <f>SUM(E38:E44)</f>
        <v>950</v>
      </c>
      <c r="F45" s="130">
        <f>SUM(F38:F44)</f>
        <v>120.00000000000001</v>
      </c>
      <c r="G45" s="131">
        <f>SUM(G38:G44)</f>
        <v>808.67250000000001</v>
      </c>
      <c r="H45" s="131">
        <f t="shared" ref="H45" si="9">SUM(H38:H44)</f>
        <v>35.932499999999997</v>
      </c>
      <c r="I45" s="131">
        <f t="shared" ref="I45" si="10">SUM(I38:I44)</f>
        <v>27.697500000000002</v>
      </c>
      <c r="J45" s="132">
        <f>SUM(J38:J44)</f>
        <v>111.93916666666668</v>
      </c>
      <c r="K45" s="80"/>
    </row>
    <row r="46" spans="1:11" x14ac:dyDescent="0.25">
      <c r="A46" s="62"/>
      <c r="B46" s="62"/>
      <c r="C46" s="81"/>
      <c r="D46" s="45"/>
      <c r="E46" s="63"/>
      <c r="F46" s="64"/>
      <c r="G46" s="65"/>
      <c r="H46" s="65"/>
      <c r="I46" s="65"/>
      <c r="J46" s="65"/>
      <c r="K46" s="80"/>
    </row>
    <row r="47" spans="1:11" x14ac:dyDescent="0.25">
      <c r="A47" s="21" t="s">
        <v>34</v>
      </c>
      <c r="B47" s="9"/>
      <c r="C47" s="15"/>
      <c r="D47" s="16"/>
      <c r="E47" s="17"/>
      <c r="F47" s="18"/>
      <c r="G47" s="19"/>
      <c r="H47" s="20"/>
      <c r="I47" s="20"/>
      <c r="J47" s="20"/>
      <c r="K47" s="14"/>
    </row>
    <row r="48" spans="1:11" x14ac:dyDescent="0.25">
      <c r="A48" s="23"/>
      <c r="F48" s="22"/>
      <c r="G48" s="22"/>
      <c r="H48" s="22"/>
      <c r="I48" s="22"/>
      <c r="J48" s="22"/>
      <c r="K48" s="22"/>
    </row>
    <row r="49" spans="1:11" x14ac:dyDescent="0.25">
      <c r="A49" s="21" t="s">
        <v>35</v>
      </c>
      <c r="B49" s="5"/>
      <c r="C49" s="5"/>
      <c r="D49" s="22"/>
      <c r="E49" s="22"/>
      <c r="F49" s="22"/>
      <c r="G49" s="22"/>
      <c r="H49" s="22"/>
      <c r="I49" s="22"/>
      <c r="J49" s="22"/>
      <c r="K49" s="14"/>
    </row>
    <row r="50" spans="1:11" x14ac:dyDescent="0.25">
      <c r="A50" s="21"/>
      <c r="K50" s="14"/>
    </row>
    <row r="51" spans="1:11" x14ac:dyDescent="0.25">
      <c r="A51" s="21" t="s">
        <v>36</v>
      </c>
      <c r="K51" s="14"/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2023-02-09T06:51:19Z</dcterms:modified>
</cp:coreProperties>
</file>