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Женя\МЕНЮ\19 шк\площадка\"/>
    </mc:Choice>
  </mc:AlternateContent>
  <bookViews>
    <workbookView xWindow="0" yWindow="0" windowWidth="28800" windowHeight="12180" activeTab="10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4" r:id="rId13"/>
    <sheet name="14" sheetId="15" r:id="rId14"/>
    <sheet name="15" sheetId="16" r:id="rId15"/>
    <sheet name="16" sheetId="17" r:id="rId16"/>
    <sheet name="17" sheetId="18" r:id="rId17"/>
    <sheet name="18" sheetId="19" r:id="rId18"/>
    <sheet name="19" sheetId="20" r:id="rId19"/>
    <sheet name="20" sheetId="21" r:id="rId20"/>
    <sheet name="21" sheetId="22" r:id="rId2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22" l="1"/>
  <c r="I38" i="22"/>
  <c r="H38" i="22"/>
  <c r="G38" i="22"/>
  <c r="F38" i="22"/>
  <c r="E38" i="22"/>
  <c r="J33" i="22"/>
  <c r="I33" i="22"/>
  <c r="H33" i="22"/>
  <c r="G33" i="22"/>
  <c r="J30" i="22"/>
  <c r="I30" i="22"/>
  <c r="H30" i="22"/>
  <c r="G30" i="22"/>
  <c r="F30" i="22"/>
  <c r="E30" i="22"/>
  <c r="E22" i="22"/>
  <c r="F21" i="22"/>
  <c r="F20" i="22"/>
  <c r="J19" i="22"/>
  <c r="J22" i="22" s="1"/>
  <c r="I19" i="22"/>
  <c r="I22" i="22" s="1"/>
  <c r="H19" i="22"/>
  <c r="H22" i="22" s="1"/>
  <c r="G19" i="22"/>
  <c r="G22" i="22" s="1"/>
  <c r="F19" i="22"/>
  <c r="F22" i="22" s="1"/>
  <c r="F40" i="22" s="1"/>
  <c r="J17" i="22"/>
  <c r="I17" i="22"/>
  <c r="H17" i="22"/>
  <c r="G17" i="22"/>
  <c r="F17" i="22"/>
  <c r="F39" i="22" s="1"/>
  <c r="E17" i="22"/>
  <c r="I38" i="21"/>
  <c r="H38" i="21"/>
  <c r="G38" i="21"/>
  <c r="F38" i="21"/>
  <c r="E38" i="21"/>
  <c r="J34" i="21"/>
  <c r="J38" i="21" s="1"/>
  <c r="I34" i="21"/>
  <c r="H34" i="21"/>
  <c r="G34" i="21"/>
  <c r="J31" i="21"/>
  <c r="I31" i="21"/>
  <c r="H31" i="21"/>
  <c r="G31" i="21"/>
  <c r="F31" i="21"/>
  <c r="E31" i="21"/>
  <c r="J24" i="21"/>
  <c r="I24" i="21"/>
  <c r="H24" i="21"/>
  <c r="G24" i="21"/>
  <c r="F24" i="21"/>
  <c r="F40" i="21" s="1"/>
  <c r="E24" i="21"/>
  <c r="G18" i="21"/>
  <c r="F18" i="21"/>
  <c r="F39" i="21" s="1"/>
  <c r="E18" i="21"/>
  <c r="J14" i="21"/>
  <c r="J18" i="21" s="1"/>
  <c r="I14" i="21"/>
  <c r="I18" i="21" s="1"/>
  <c r="H14" i="21"/>
  <c r="H18" i="21" s="1"/>
  <c r="G14" i="21"/>
  <c r="J38" i="20"/>
  <c r="I38" i="20"/>
  <c r="H38" i="20"/>
  <c r="G38" i="20"/>
  <c r="F38" i="20"/>
  <c r="E38" i="20"/>
  <c r="J31" i="20"/>
  <c r="I31" i="20"/>
  <c r="H31" i="20"/>
  <c r="G31" i="20"/>
  <c r="F31" i="20"/>
  <c r="E31" i="20"/>
  <c r="J24" i="20"/>
  <c r="I24" i="20"/>
  <c r="H24" i="20"/>
  <c r="G24" i="20"/>
  <c r="F24" i="20"/>
  <c r="F40" i="20" s="1"/>
  <c r="E24" i="20"/>
  <c r="J18" i="20"/>
  <c r="I18" i="20"/>
  <c r="H18" i="20"/>
  <c r="G18" i="20"/>
  <c r="F18" i="20"/>
  <c r="F39" i="20" s="1"/>
  <c r="E18" i="20"/>
  <c r="H36" i="19"/>
  <c r="G36" i="19"/>
  <c r="F36" i="19"/>
  <c r="E36" i="19"/>
  <c r="J31" i="19"/>
  <c r="J36" i="19" s="1"/>
  <c r="I31" i="19"/>
  <c r="I36" i="19" s="1"/>
  <c r="H31" i="19"/>
  <c r="G31" i="19"/>
  <c r="J29" i="19"/>
  <c r="I29" i="19"/>
  <c r="H29" i="19"/>
  <c r="G29" i="19"/>
  <c r="F29" i="19"/>
  <c r="E29" i="19"/>
  <c r="J22" i="19"/>
  <c r="I22" i="19"/>
  <c r="H22" i="19"/>
  <c r="G22" i="19"/>
  <c r="F22" i="19"/>
  <c r="F38" i="19" s="1"/>
  <c r="E22" i="19"/>
  <c r="J17" i="19"/>
  <c r="I17" i="19"/>
  <c r="H17" i="19"/>
  <c r="G17" i="19"/>
  <c r="F17" i="19"/>
  <c r="F37" i="19" s="1"/>
  <c r="E17" i="19"/>
  <c r="F40" i="18"/>
  <c r="E40" i="18"/>
  <c r="J36" i="18"/>
  <c r="I36" i="18"/>
  <c r="H36" i="18"/>
  <c r="G36" i="18"/>
  <c r="J35" i="18"/>
  <c r="I35" i="18"/>
  <c r="H35" i="18"/>
  <c r="H40" i="18" s="1"/>
  <c r="G35" i="18"/>
  <c r="G40" i="18" s="1"/>
  <c r="J34" i="18"/>
  <c r="J40" i="18" s="1"/>
  <c r="I34" i="18"/>
  <c r="I40" i="18" s="1"/>
  <c r="H34" i="18"/>
  <c r="G34" i="18"/>
  <c r="J32" i="18"/>
  <c r="I32" i="18"/>
  <c r="H32" i="18"/>
  <c r="G32" i="18"/>
  <c r="F32" i="18"/>
  <c r="E32" i="18"/>
  <c r="I24" i="18"/>
  <c r="H24" i="18"/>
  <c r="G24" i="18"/>
  <c r="F24" i="18"/>
  <c r="F42" i="18" s="1"/>
  <c r="J20" i="18"/>
  <c r="J24" i="18" s="1"/>
  <c r="I20" i="18"/>
  <c r="H20" i="18"/>
  <c r="G20" i="18"/>
  <c r="J18" i="18"/>
  <c r="I18" i="18"/>
  <c r="H18" i="18"/>
  <c r="G18" i="18"/>
  <c r="F18" i="18"/>
  <c r="F41" i="18" s="1"/>
  <c r="F40" i="17"/>
  <c r="I38" i="17"/>
  <c r="H38" i="17"/>
  <c r="F38" i="17"/>
  <c r="E38" i="17"/>
  <c r="J33" i="17"/>
  <c r="J38" i="17" s="1"/>
  <c r="I33" i="17"/>
  <c r="H33" i="17"/>
  <c r="G33" i="17"/>
  <c r="G38" i="17" s="1"/>
  <c r="J31" i="17"/>
  <c r="I31" i="17"/>
  <c r="H31" i="17"/>
  <c r="G31" i="17"/>
  <c r="F31" i="17"/>
  <c r="E31" i="17"/>
  <c r="H24" i="17"/>
  <c r="G24" i="17"/>
  <c r="F24" i="17"/>
  <c r="J23" i="17"/>
  <c r="J24" i="17" s="1"/>
  <c r="I23" i="17"/>
  <c r="I24" i="17" s="1"/>
  <c r="H23" i="17"/>
  <c r="J18" i="17"/>
  <c r="I18" i="17"/>
  <c r="H18" i="17"/>
  <c r="G18" i="17"/>
  <c r="F18" i="17"/>
  <c r="F39" i="17" s="1"/>
  <c r="F38" i="16"/>
  <c r="F40" i="16" s="1"/>
  <c r="E38" i="16"/>
  <c r="J35" i="16"/>
  <c r="I35" i="16"/>
  <c r="H35" i="16"/>
  <c r="G35" i="16"/>
  <c r="J33" i="16"/>
  <c r="J38" i="16" s="1"/>
  <c r="I33" i="16"/>
  <c r="I38" i="16" s="1"/>
  <c r="H33" i="16"/>
  <c r="H38" i="16" s="1"/>
  <c r="G33" i="16"/>
  <c r="G38" i="16" s="1"/>
  <c r="J31" i="16"/>
  <c r="I31" i="16"/>
  <c r="H31" i="16"/>
  <c r="G31" i="16"/>
  <c r="F31" i="16"/>
  <c r="E31" i="16"/>
  <c r="I24" i="16"/>
  <c r="F24" i="16"/>
  <c r="E24" i="16"/>
  <c r="J23" i="16"/>
  <c r="I23" i="16"/>
  <c r="H23" i="16"/>
  <c r="H24" i="16" s="1"/>
  <c r="J20" i="16"/>
  <c r="J24" i="16" s="1"/>
  <c r="I20" i="16"/>
  <c r="H20" i="16"/>
  <c r="G20" i="16"/>
  <c r="G24" i="16" s="1"/>
  <c r="J18" i="16"/>
  <c r="I18" i="16"/>
  <c r="H18" i="16"/>
  <c r="G18" i="16"/>
  <c r="F18" i="16"/>
  <c r="F39" i="16" s="1"/>
  <c r="E18" i="16"/>
  <c r="J38" i="15"/>
  <c r="I38" i="15"/>
  <c r="G38" i="15"/>
  <c r="F38" i="15"/>
  <c r="E38" i="15"/>
  <c r="J33" i="15"/>
  <c r="I33" i="15"/>
  <c r="H33" i="15"/>
  <c r="H38" i="15" s="1"/>
  <c r="G33" i="15"/>
  <c r="J31" i="15"/>
  <c r="I31" i="15"/>
  <c r="H31" i="15"/>
  <c r="G31" i="15"/>
  <c r="F31" i="15"/>
  <c r="E31" i="15"/>
  <c r="J24" i="15"/>
  <c r="I24" i="15"/>
  <c r="G24" i="15"/>
  <c r="F24" i="15"/>
  <c r="F40" i="15" s="1"/>
  <c r="E24" i="15"/>
  <c r="J23" i="15"/>
  <c r="I23" i="15"/>
  <c r="H23" i="15"/>
  <c r="H24" i="15" s="1"/>
  <c r="J18" i="15"/>
  <c r="I18" i="15"/>
  <c r="H18" i="15"/>
  <c r="G18" i="15"/>
  <c r="F18" i="15"/>
  <c r="F39" i="15" s="1"/>
  <c r="E18" i="15"/>
  <c r="I38" i="14"/>
  <c r="H38" i="14"/>
  <c r="F38" i="14"/>
  <c r="E38" i="14"/>
  <c r="J34" i="14"/>
  <c r="I34" i="14"/>
  <c r="H34" i="14"/>
  <c r="G34" i="14"/>
  <c r="J33" i="14"/>
  <c r="I33" i="14"/>
  <c r="H33" i="14"/>
  <c r="G33" i="14"/>
  <c r="J32" i="14"/>
  <c r="J38" i="14" s="1"/>
  <c r="I32" i="14"/>
  <c r="H32" i="14"/>
  <c r="G32" i="14"/>
  <c r="G38" i="14" s="1"/>
  <c r="J30" i="14"/>
  <c r="I30" i="14"/>
  <c r="H30" i="14"/>
  <c r="G30" i="14"/>
  <c r="F30" i="14"/>
  <c r="E30" i="14"/>
  <c r="J22" i="14"/>
  <c r="I22" i="14"/>
  <c r="H22" i="14"/>
  <c r="G22" i="14"/>
  <c r="F22" i="14"/>
  <c r="F40" i="14" s="1"/>
  <c r="E22" i="14"/>
  <c r="J17" i="14"/>
  <c r="I17" i="14"/>
  <c r="H17" i="14"/>
  <c r="G17" i="14"/>
  <c r="F17" i="14"/>
  <c r="F39" i="14" s="1"/>
  <c r="E17" i="14"/>
  <c r="J38" i="13"/>
  <c r="I38" i="13"/>
  <c r="H38" i="13"/>
  <c r="G38" i="13"/>
  <c r="F38" i="13"/>
  <c r="E38" i="13"/>
  <c r="J34" i="13"/>
  <c r="I34" i="13"/>
  <c r="H34" i="13"/>
  <c r="G34" i="13"/>
  <c r="J31" i="13"/>
  <c r="I31" i="13"/>
  <c r="H31" i="13"/>
  <c r="G31" i="13"/>
  <c r="F31" i="13"/>
  <c r="E31" i="13"/>
  <c r="J24" i="13"/>
  <c r="H24" i="13"/>
  <c r="G24" i="13"/>
  <c r="F24" i="13"/>
  <c r="F40" i="13" s="1"/>
  <c r="E24" i="13"/>
  <c r="J20" i="13"/>
  <c r="I20" i="13"/>
  <c r="I24" i="13" s="1"/>
  <c r="H20" i="13"/>
  <c r="G20" i="13"/>
  <c r="J18" i="13"/>
  <c r="I18" i="13"/>
  <c r="H18" i="13"/>
  <c r="G18" i="13"/>
  <c r="F18" i="13"/>
  <c r="F39" i="13" s="1"/>
  <c r="E18" i="13"/>
  <c r="H38" i="12"/>
  <c r="G38" i="12"/>
  <c r="F38" i="12"/>
  <c r="E38" i="12"/>
  <c r="J33" i="12"/>
  <c r="J38" i="12" s="1"/>
  <c r="I33" i="12"/>
  <c r="I38" i="12" s="1"/>
  <c r="H33" i="12"/>
  <c r="G33" i="12"/>
  <c r="J30" i="12"/>
  <c r="I30" i="12"/>
  <c r="H30" i="12"/>
  <c r="G30" i="12"/>
  <c r="F30" i="12"/>
  <c r="E30" i="12"/>
  <c r="E22" i="12"/>
  <c r="F21" i="12"/>
  <c r="F20" i="12"/>
  <c r="J19" i="12"/>
  <c r="J22" i="12" s="1"/>
  <c r="I19" i="12"/>
  <c r="I22" i="12" s="1"/>
  <c r="H19" i="12"/>
  <c r="H22" i="12" s="1"/>
  <c r="G19" i="12"/>
  <c r="G22" i="12" s="1"/>
  <c r="F19" i="12"/>
  <c r="F22" i="12" s="1"/>
  <c r="F40" i="12" s="1"/>
  <c r="J17" i="12"/>
  <c r="I17" i="12"/>
  <c r="H17" i="12"/>
  <c r="G17" i="12"/>
  <c r="F17" i="12"/>
  <c r="F39" i="12" s="1"/>
  <c r="E17" i="12"/>
  <c r="F18" i="11"/>
  <c r="H14" i="11"/>
  <c r="H18" i="11" s="1"/>
  <c r="I14" i="11"/>
  <c r="J14" i="11"/>
  <c r="G14" i="11"/>
  <c r="H34" i="3"/>
  <c r="I34" i="3"/>
  <c r="J34" i="3"/>
  <c r="G34" i="3"/>
  <c r="H34" i="11"/>
  <c r="H38" i="11" s="1"/>
  <c r="I34" i="11"/>
  <c r="J34" i="11"/>
  <c r="G34" i="11"/>
  <c r="G38" i="11"/>
  <c r="F38" i="11"/>
  <c r="E38" i="11"/>
  <c r="J38" i="11"/>
  <c r="I38" i="11"/>
  <c r="J31" i="11"/>
  <c r="I31" i="11"/>
  <c r="H31" i="11"/>
  <c r="G31" i="11"/>
  <c r="F31" i="11"/>
  <c r="E31" i="11"/>
  <c r="J24" i="11"/>
  <c r="I24" i="11"/>
  <c r="H24" i="11"/>
  <c r="G24" i="11"/>
  <c r="F24" i="11"/>
  <c r="E24" i="11"/>
  <c r="J18" i="11"/>
  <c r="I18" i="11"/>
  <c r="G18" i="11"/>
  <c r="E18" i="11"/>
  <c r="F40" i="11" l="1"/>
  <c r="F39" i="11"/>
  <c r="G38" i="10"/>
  <c r="F38" i="10"/>
  <c r="E38" i="10"/>
  <c r="J38" i="10"/>
  <c r="I38" i="10"/>
  <c r="H38" i="10"/>
  <c r="J31" i="10"/>
  <c r="I31" i="10"/>
  <c r="H31" i="10"/>
  <c r="G31" i="10"/>
  <c r="F31" i="10"/>
  <c r="E31" i="10"/>
  <c r="G24" i="10"/>
  <c r="F24" i="10"/>
  <c r="E24" i="10"/>
  <c r="J24" i="10"/>
  <c r="I24" i="10"/>
  <c r="H24" i="10"/>
  <c r="J18" i="10"/>
  <c r="I18" i="10"/>
  <c r="H18" i="10"/>
  <c r="G18" i="10"/>
  <c r="F18" i="10"/>
  <c r="E18" i="10"/>
  <c r="F40" i="10" l="1"/>
  <c r="F39" i="10"/>
  <c r="G36" i="9"/>
  <c r="E36" i="9"/>
  <c r="J31" i="9"/>
  <c r="J36" i="9" s="1"/>
  <c r="I31" i="9"/>
  <c r="I36" i="9" s="1"/>
  <c r="H31" i="9"/>
  <c r="H36" i="9" s="1"/>
  <c r="G31" i="9"/>
  <c r="J29" i="9"/>
  <c r="I29" i="9"/>
  <c r="H29" i="9"/>
  <c r="G29" i="9"/>
  <c r="F29" i="9"/>
  <c r="E29" i="9"/>
  <c r="G22" i="9"/>
  <c r="F22" i="9"/>
  <c r="E22" i="9"/>
  <c r="J22" i="9"/>
  <c r="I22" i="9"/>
  <c r="H22" i="9"/>
  <c r="J17" i="9"/>
  <c r="I17" i="9"/>
  <c r="H17" i="9"/>
  <c r="G17" i="9"/>
  <c r="F17" i="9"/>
  <c r="E17" i="9"/>
  <c r="F37" i="9" l="1"/>
  <c r="H20" i="8" l="1"/>
  <c r="I20" i="8"/>
  <c r="J20" i="8"/>
  <c r="G20" i="8"/>
  <c r="H36" i="8" l="1"/>
  <c r="I36" i="8"/>
  <c r="J36" i="8"/>
  <c r="G36" i="8"/>
  <c r="F40" i="8"/>
  <c r="E40" i="8"/>
  <c r="J34" i="8"/>
  <c r="I34" i="8"/>
  <c r="H34" i="8"/>
  <c r="G34" i="8"/>
  <c r="J32" i="8"/>
  <c r="I32" i="8"/>
  <c r="H32" i="8"/>
  <c r="G32" i="8"/>
  <c r="F32" i="8"/>
  <c r="E32" i="8"/>
  <c r="J24" i="8"/>
  <c r="I24" i="8"/>
  <c r="H24" i="8"/>
  <c r="G24" i="8"/>
  <c r="F24" i="8"/>
  <c r="J18" i="8"/>
  <c r="I18" i="8"/>
  <c r="H18" i="8"/>
  <c r="G18" i="8"/>
  <c r="F18" i="8"/>
  <c r="F38" i="7"/>
  <c r="E38" i="7"/>
  <c r="F41" i="8" l="1"/>
  <c r="G40" i="8"/>
  <c r="H40" i="8"/>
  <c r="F42" i="8"/>
  <c r="I40" i="8"/>
  <c r="J40" i="8"/>
  <c r="J33" i="7" l="1"/>
  <c r="I33" i="7"/>
  <c r="H33" i="7"/>
  <c r="G33" i="7"/>
  <c r="F24" i="7" l="1"/>
  <c r="G24" i="7"/>
  <c r="H38" i="7" l="1"/>
  <c r="G38" i="7"/>
  <c r="J38" i="7"/>
  <c r="I38" i="7"/>
  <c r="J31" i="7"/>
  <c r="I31" i="7"/>
  <c r="H31" i="7"/>
  <c r="G31" i="7"/>
  <c r="F31" i="7"/>
  <c r="F39" i="7" s="1"/>
  <c r="E31" i="7"/>
  <c r="J23" i="7"/>
  <c r="I23" i="7"/>
  <c r="H23" i="7"/>
  <c r="J24" i="7"/>
  <c r="I24" i="7"/>
  <c r="H24" i="7"/>
  <c r="J18" i="7"/>
  <c r="I18" i="7"/>
  <c r="H18" i="7"/>
  <c r="G18" i="7"/>
  <c r="F18" i="7"/>
  <c r="H20" i="6"/>
  <c r="I20" i="6"/>
  <c r="J20" i="6"/>
  <c r="G20" i="6"/>
  <c r="H35" i="6"/>
  <c r="I35" i="6"/>
  <c r="J35" i="6"/>
  <c r="G35" i="6"/>
  <c r="H33" i="6"/>
  <c r="I33" i="6"/>
  <c r="J33" i="6"/>
  <c r="G33" i="6"/>
  <c r="E31" i="6"/>
  <c r="F40" i="7" l="1"/>
  <c r="F38" i="6"/>
  <c r="E38" i="6"/>
  <c r="J38" i="6"/>
  <c r="I38" i="6"/>
  <c r="H38" i="6"/>
  <c r="G38" i="6"/>
  <c r="J31" i="6"/>
  <c r="I31" i="6"/>
  <c r="H31" i="6"/>
  <c r="G31" i="6"/>
  <c r="F31" i="6"/>
  <c r="G24" i="6"/>
  <c r="F24" i="6"/>
  <c r="E24" i="6"/>
  <c r="J23" i="6"/>
  <c r="J24" i="6" s="1"/>
  <c r="I23" i="6"/>
  <c r="I24" i="6" s="1"/>
  <c r="H23" i="6"/>
  <c r="H24" i="6" s="1"/>
  <c r="J18" i="6"/>
  <c r="I18" i="6"/>
  <c r="H18" i="6"/>
  <c r="G18" i="6"/>
  <c r="F18" i="6"/>
  <c r="E18" i="6"/>
  <c r="E38" i="5"/>
  <c r="E31" i="5"/>
  <c r="F40" i="6" l="1"/>
  <c r="F39" i="6"/>
  <c r="H33" i="5"/>
  <c r="I33" i="5"/>
  <c r="J33" i="5"/>
  <c r="G33" i="5"/>
  <c r="H24" i="5"/>
  <c r="I24" i="5"/>
  <c r="G24" i="5"/>
  <c r="I23" i="5"/>
  <c r="J23" i="5"/>
  <c r="J24" i="5" s="1"/>
  <c r="H23" i="5"/>
  <c r="E24" i="5"/>
  <c r="H18" i="5"/>
  <c r="I18" i="5"/>
  <c r="J18" i="5"/>
  <c r="G18" i="5"/>
  <c r="E18" i="5"/>
  <c r="F38" i="5" l="1"/>
  <c r="J38" i="5"/>
  <c r="I38" i="5"/>
  <c r="H38" i="5"/>
  <c r="J31" i="5"/>
  <c r="I31" i="5"/>
  <c r="H31" i="5"/>
  <c r="G31" i="5"/>
  <c r="F31" i="5"/>
  <c r="F24" i="5"/>
  <c r="F18" i="5"/>
  <c r="E38" i="4"/>
  <c r="G38" i="4"/>
  <c r="H34" i="4"/>
  <c r="I34" i="4"/>
  <c r="J34" i="4"/>
  <c r="G34" i="4"/>
  <c r="H33" i="4"/>
  <c r="I33" i="4"/>
  <c r="J33" i="4"/>
  <c r="G33" i="4"/>
  <c r="F39" i="5" l="1"/>
  <c r="F40" i="5"/>
  <c r="G38" i="5"/>
  <c r="J32" i="4"/>
  <c r="I32" i="4"/>
  <c r="H32" i="4"/>
  <c r="G32" i="4"/>
  <c r="F38" i="4" l="1"/>
  <c r="J38" i="4"/>
  <c r="I38" i="4"/>
  <c r="H38" i="4"/>
  <c r="J30" i="4"/>
  <c r="I30" i="4"/>
  <c r="H30" i="4"/>
  <c r="G30" i="4"/>
  <c r="F30" i="4"/>
  <c r="E30" i="4"/>
  <c r="F22" i="4"/>
  <c r="E22" i="4"/>
  <c r="J22" i="4"/>
  <c r="I22" i="4"/>
  <c r="H22" i="4"/>
  <c r="G22" i="4"/>
  <c r="J17" i="4"/>
  <c r="I17" i="4"/>
  <c r="H17" i="4"/>
  <c r="G17" i="4"/>
  <c r="F17" i="4"/>
  <c r="E17" i="4"/>
  <c r="F38" i="3"/>
  <c r="F40" i="4" l="1"/>
  <c r="F39" i="4"/>
  <c r="H20" i="3"/>
  <c r="I20" i="3"/>
  <c r="J20" i="3"/>
  <c r="G20" i="3"/>
  <c r="G24" i="3" s="1"/>
  <c r="E18" i="3"/>
  <c r="E38" i="3" l="1"/>
  <c r="J38" i="3"/>
  <c r="I38" i="3"/>
  <c r="H38" i="3"/>
  <c r="G38" i="3"/>
  <c r="J31" i="3"/>
  <c r="I31" i="3"/>
  <c r="H31" i="3"/>
  <c r="G31" i="3"/>
  <c r="F31" i="3"/>
  <c r="E31" i="3"/>
  <c r="E24" i="3"/>
  <c r="J24" i="3"/>
  <c r="I24" i="3"/>
  <c r="H24" i="3"/>
  <c r="F24" i="3"/>
  <c r="J18" i="3"/>
  <c r="I18" i="3"/>
  <c r="H18" i="3"/>
  <c r="G18" i="3"/>
  <c r="F18" i="3"/>
  <c r="F38" i="1"/>
  <c r="F40" i="3" l="1"/>
  <c r="F39" i="3"/>
  <c r="F30" i="1"/>
  <c r="G30" i="1"/>
  <c r="H30" i="1"/>
  <c r="I30" i="1"/>
  <c r="J30" i="1"/>
  <c r="E30" i="1"/>
  <c r="G38" i="1"/>
  <c r="H38" i="1"/>
  <c r="I38" i="1"/>
  <c r="J38" i="1"/>
  <c r="E38" i="1"/>
  <c r="H33" i="1" l="1"/>
  <c r="I33" i="1"/>
  <c r="J33" i="1"/>
  <c r="G33" i="1"/>
  <c r="H19" i="1" l="1"/>
  <c r="I19" i="1"/>
  <c r="J19" i="1"/>
  <c r="G19" i="1"/>
  <c r="F20" i="1"/>
  <c r="F21" i="1"/>
  <c r="F19" i="1"/>
  <c r="F17" i="1"/>
  <c r="F39" i="1" s="1"/>
  <c r="G17" i="1"/>
  <c r="H17" i="1"/>
  <c r="I17" i="1"/>
  <c r="J17" i="1"/>
  <c r="E22" i="1"/>
  <c r="E17" i="1"/>
  <c r="F22" i="1" l="1"/>
  <c r="F40" i="1" s="1"/>
  <c r="G22" i="1"/>
  <c r="H22" i="1" l="1"/>
  <c r="I22" i="1"/>
  <c r="J22" i="1"/>
  <c r="F36" i="9"/>
  <c r="F38" i="9" s="1"/>
</calcChain>
</file>

<file path=xl/sharedStrings.xml><?xml version="1.0" encoding="utf-8"?>
<sst xmlns="http://schemas.openxmlformats.org/spreadsheetml/2006/main" count="2027" uniqueCount="170">
  <si>
    <t>"Утверждаю"</t>
  </si>
  <si>
    <t>Генеральный директор ООО "Школьное питание"</t>
  </si>
  <si>
    <t>________</t>
  </si>
  <si>
    <t xml:space="preserve"> Найданов М.Б</t>
  </si>
  <si>
    <t>Хамнуев В.И.</t>
  </si>
  <si>
    <t>Без ГМО и пищевых</t>
  </si>
  <si>
    <t>добавок</t>
  </si>
  <si>
    <t xml:space="preserve">      ООО "Школьное питание"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</si>
  <si>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</si>
  <si>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</si>
  <si>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</si>
  <si>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</si>
  <si>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</si>
  <si>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</si>
  <si>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</si>
  <si>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</si>
  <si>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</si>
  <si>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</si>
  <si>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</si>
  <si>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</si>
  <si>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</si>
  <si>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 xml:space="preserve">Завтрак дети с 7 до 11 лет </t>
  </si>
  <si>
    <t>гор.блюдо</t>
  </si>
  <si>
    <t>хлеб бел.</t>
  </si>
  <si>
    <t>пром.произ</t>
  </si>
  <si>
    <t xml:space="preserve">Завтрак дети с 12 лет и старше </t>
  </si>
  <si>
    <t xml:space="preserve">Обед дети с 7 до 11 лет </t>
  </si>
  <si>
    <t>Обед</t>
  </si>
  <si>
    <t>1 блюдо</t>
  </si>
  <si>
    <t>2 блюдо</t>
  </si>
  <si>
    <t>напиток</t>
  </si>
  <si>
    <t>хлеб черн.</t>
  </si>
  <si>
    <t>Хлеб ржаной</t>
  </si>
  <si>
    <t>Обед дети с 12 лет и старше</t>
  </si>
  <si>
    <t>ТК № 459</t>
  </si>
  <si>
    <r>
      <rPr>
        <sz val="10"/>
        <color rgb="FF000000"/>
        <rFont val="Calibri"/>
        <family val="2"/>
        <charset val="204"/>
        <scheme val="minor"/>
      </rPr>
      <t>Чай с лимоном (</t>
    </r>
    <r>
      <rPr>
        <sz val="8"/>
        <color rgb="FF000000"/>
        <rFont val="Calibri"/>
        <family val="2"/>
        <charset val="204"/>
        <scheme val="minor"/>
      </rPr>
      <t>чай-заварка, сахар-песок, лимон)200/4</t>
    </r>
  </si>
  <si>
    <t>бутерброд</t>
  </si>
  <si>
    <t>ТК № 95</t>
  </si>
  <si>
    <t xml:space="preserve">Хлеб пшеничный йодированный </t>
  </si>
  <si>
    <t>ТК № 63/1</t>
  </si>
  <si>
    <t>гарнир</t>
  </si>
  <si>
    <t>ТК № 217</t>
  </si>
  <si>
    <t>Заведующая _____________Савчук С.С.</t>
  </si>
  <si>
    <t>Итого</t>
  </si>
  <si>
    <t>гор.напиток</t>
  </si>
  <si>
    <t>ТК № 457</t>
  </si>
  <si>
    <r>
      <rPr>
        <sz val="10"/>
        <color rgb="FF000000"/>
        <rFont val="Calibri"/>
        <family val="2"/>
        <charset val="204"/>
      </rPr>
      <t>Чай с сахаром (</t>
    </r>
    <r>
      <rPr>
        <sz val="8"/>
        <color rgb="FF000000"/>
        <rFont val="Calibri"/>
        <family val="2"/>
        <charset val="204"/>
      </rPr>
      <t>чай заварка, сахар-песок)</t>
    </r>
  </si>
  <si>
    <r>
      <t>Бутерброд с сыром (</t>
    </r>
    <r>
      <rPr>
        <sz val="8"/>
        <color rgb="FF000000"/>
        <rFont val="Calibri"/>
        <family val="2"/>
        <charset val="204"/>
        <scheme val="minor"/>
      </rPr>
      <t>хлеб пшеничн, сыр Российский)40/30</t>
    </r>
  </si>
  <si>
    <r>
      <t xml:space="preserve">Каша рисовая вязкая с маслом </t>
    </r>
    <r>
      <rPr>
        <sz val="8"/>
        <rFont val="Calibri"/>
        <family val="2"/>
        <charset val="204"/>
        <scheme val="minor"/>
      </rPr>
      <t>(крупа рисовая, молоко сухое 25%, сахар-песок, соль йодированная, масло сливочное)220/10</t>
    </r>
  </si>
  <si>
    <t>Цена</t>
  </si>
  <si>
    <r>
      <t xml:space="preserve">Каша рисовая вязкая с маслом </t>
    </r>
    <r>
      <rPr>
        <sz val="8"/>
        <rFont val="Calibri"/>
        <family val="2"/>
        <charset val="204"/>
        <scheme val="minor"/>
      </rPr>
      <t>(крупа рисовая, молоко сухое 25%, сахар-песок, соль йодированная, масло сливочное)260/10</t>
    </r>
  </si>
  <si>
    <t>ЛДП/ЛТО</t>
  </si>
  <si>
    <t>ТК № 113</t>
  </si>
  <si>
    <r>
      <t>Суп картофельный с бобовыми с фаршем (</t>
    </r>
    <r>
      <rPr>
        <sz val="8"/>
        <color theme="1"/>
        <rFont val="Calibri"/>
        <family val="2"/>
        <charset val="204"/>
        <scheme val="minor"/>
      </rPr>
      <t xml:space="preserve"> горох, лук репчатый, морковь,масло подсолнечное, соль йодированная, фарш говяжий, зелень сушеная)200/10</t>
    </r>
  </si>
  <si>
    <r>
      <t>Суп картофельный с бобовыми с фаршем (</t>
    </r>
    <r>
      <rPr>
        <sz val="8"/>
        <color theme="1"/>
        <rFont val="Calibri"/>
        <family val="2"/>
        <charset val="204"/>
        <scheme val="minor"/>
      </rPr>
      <t xml:space="preserve"> горох, лук репчатый, морковь,масло подсолнечное, соль йодированная, фарш говяжий, зелень сушеная)250/10</t>
    </r>
  </si>
  <si>
    <t>ТК №256</t>
  </si>
  <si>
    <r>
      <rPr>
        <sz val="10"/>
        <color rgb="FF000000"/>
        <rFont val="Calibri"/>
        <family val="2"/>
        <charset val="204"/>
        <scheme val="minor"/>
      </rPr>
      <t>Макаронные изделия отварные (</t>
    </r>
    <r>
      <rPr>
        <sz val="8"/>
        <color rgb="FF000000"/>
        <rFont val="Calibri"/>
        <family val="2"/>
        <charset val="204"/>
        <scheme val="minor"/>
      </rPr>
      <t>макаронные изделия, масло сливочное, соль йодированная)</t>
    </r>
  </si>
  <si>
    <t>ТК № 367/1</t>
  </si>
  <si>
    <r>
      <t>Гуляш из птицы  (</t>
    </r>
    <r>
      <rPr>
        <sz val="8"/>
        <color theme="1"/>
        <rFont val="Calibri"/>
        <family val="2"/>
        <charset val="204"/>
        <scheme val="minor"/>
      </rPr>
      <t>грудка куриная или филе индейки, лук репчатый, томатная паста, мука пшеничная, масло сливочное, соль йодированная)</t>
    </r>
  </si>
  <si>
    <t>Дети 7-11</t>
  </si>
  <si>
    <t>Дети 5-12</t>
  </si>
  <si>
    <t>21,6</t>
  </si>
  <si>
    <r>
      <t xml:space="preserve">Макаронные изделия отварные </t>
    </r>
    <r>
      <rPr>
        <sz val="8"/>
        <color theme="1"/>
        <rFont val="Calibri"/>
        <family val="2"/>
        <charset val="204"/>
        <scheme val="minor"/>
      </rPr>
      <t>(макаронные изделия, масло сливочное, соль йодированная)</t>
    </r>
  </si>
  <si>
    <t>ТК №495</t>
  </si>
  <si>
    <r>
      <t>Компот из сухофруктов (</t>
    </r>
    <r>
      <rPr>
        <sz val="8"/>
        <color rgb="FF000000"/>
        <rFont val="Calibri"/>
        <family val="2"/>
        <charset val="204"/>
        <scheme val="minor"/>
      </rPr>
      <t>смесь сухофруктов, сахар-песок, кислота лимонная)</t>
    </r>
  </si>
  <si>
    <t>"Согласовано"</t>
  </si>
  <si>
    <t>Директор МАОУ "СОШ №19 г.Улан-Удэ"</t>
  </si>
  <si>
    <t>_________</t>
  </si>
  <si>
    <t>ТК № 55</t>
  </si>
  <si>
    <r>
      <t xml:space="preserve">Каша молочная "Улыбка" 
</t>
    </r>
    <r>
      <rPr>
        <sz val="8"/>
        <color rgb="FF000000"/>
        <rFont val="Calibri"/>
        <family val="2"/>
        <charset val="204"/>
        <scheme val="minor"/>
      </rPr>
      <t>(Хлопья Геркулес, крупа рисовая, молоко, вода, сахар-песок, соль йод.) 210/10</t>
    </r>
    <r>
      <rPr>
        <sz val="10"/>
        <color rgb="FF000000"/>
        <rFont val="Calibri"/>
        <family val="2"/>
        <charset val="204"/>
        <scheme val="minor"/>
      </rPr>
      <t xml:space="preserve">
</t>
    </r>
  </si>
  <si>
    <r>
      <t xml:space="preserve">Каша молочная "Улыбка" 
</t>
    </r>
    <r>
      <rPr>
        <sz val="8"/>
        <color rgb="FF000000"/>
        <rFont val="Calibri"/>
        <family val="2"/>
        <charset val="204"/>
        <scheme val="minor"/>
      </rPr>
      <t>(Хлопья Геркулес, крупа рисовая, молоко, вода, сахар-песок, соль йод.) 220/10</t>
    </r>
    <r>
      <rPr>
        <sz val="10"/>
        <color rgb="FF000000"/>
        <rFont val="Calibri"/>
        <family val="2"/>
        <charset val="204"/>
        <scheme val="minor"/>
      </rPr>
      <t xml:space="preserve">
</t>
    </r>
  </si>
  <si>
    <t>десерт</t>
  </si>
  <si>
    <t>ТК №82</t>
  </si>
  <si>
    <t xml:space="preserve">Фрукты свежие </t>
  </si>
  <si>
    <t>ТК 462</t>
  </si>
  <si>
    <r>
      <rPr>
        <sz val="10"/>
        <color theme="1"/>
        <rFont val="Calibri"/>
        <family val="2"/>
        <charset val="204"/>
        <scheme val="minor"/>
      </rPr>
      <t>Какао-напиток (</t>
    </r>
    <r>
      <rPr>
        <sz val="8"/>
        <color theme="1"/>
        <rFont val="Calibri"/>
        <family val="2"/>
        <charset val="204"/>
        <scheme val="minor"/>
      </rPr>
      <t>молоко цельное, какао порошок, сахар)</t>
    </r>
  </si>
  <si>
    <t>ТК № 330</t>
  </si>
  <si>
    <r>
      <t xml:space="preserve">Плов из мяса </t>
    </r>
    <r>
      <rPr>
        <sz val="8"/>
        <color rgb="FF000000"/>
        <rFont val="Calibri"/>
        <family val="2"/>
        <charset val="204"/>
        <scheme val="minor"/>
      </rPr>
      <t>60/160 (свинина, говядина, масло подсолнечное, морковь, лук репчатый, томат паста, рис, соль йодированная)</t>
    </r>
  </si>
  <si>
    <r>
      <t xml:space="preserve">Плов из мяса </t>
    </r>
    <r>
      <rPr>
        <sz val="8"/>
        <color rgb="FF000000"/>
        <rFont val="Calibri"/>
        <family val="2"/>
        <charset val="204"/>
        <scheme val="minor"/>
      </rPr>
      <t>60/200 (свинина,говядина, масло подсолнечное, морковь, лук репчатый, томат паста, рис, соль йодированная)</t>
    </r>
  </si>
  <si>
    <t>ТК №104</t>
  </si>
  <si>
    <r>
      <t>Щи из свежей капусты с картофелем и фаршем  со сметаной(</t>
    </r>
    <r>
      <rPr>
        <sz val="8"/>
        <color theme="1"/>
        <rFont val="Calibri"/>
        <family val="2"/>
        <charset val="204"/>
        <scheme val="minor"/>
      </rPr>
      <t>картофель, капуста белокочанная, лук репчатый, морковь, масло подсолнечное, томат паста, соль йодированная, фарш говяжий, сметана, зелень сушеная)10/180/10</t>
    </r>
  </si>
  <si>
    <t>ТК № 484</t>
  </si>
  <si>
    <r>
      <rPr>
        <sz val="10"/>
        <color rgb="FF000000"/>
        <rFont val="Calibri"/>
        <family val="2"/>
        <charset val="204"/>
        <scheme val="minor"/>
      </rPr>
      <t xml:space="preserve">Кисель из концентрата </t>
    </r>
    <r>
      <rPr>
        <sz val="8"/>
        <color rgb="FF000000"/>
        <rFont val="Calibri"/>
        <family val="2"/>
        <charset val="204"/>
        <scheme val="minor"/>
      </rPr>
      <t>(концентрат киселя, вода)</t>
    </r>
  </si>
  <si>
    <r>
      <rPr>
        <sz val="10"/>
        <color theme="1"/>
        <rFont val="Calibri"/>
        <family val="2"/>
        <charset val="204"/>
        <scheme val="minor"/>
      </rPr>
      <t>Щи из свежей капусты с картофелем и фаршем  со сметаной(</t>
    </r>
    <r>
      <rPr>
        <sz val="8"/>
        <color theme="1"/>
        <rFont val="Calibri"/>
        <family val="2"/>
        <charset val="204"/>
        <scheme val="minor"/>
      </rPr>
      <t>картофель, капуста белокочанная, лук репчатый, морковь, масло подсолнечное, томат паста, соль йодированная, фарш говяжий, сметана, зелень сушеная)10/230/10</t>
    </r>
  </si>
  <si>
    <t xml:space="preserve"> Меню ЛДП/ЛТО школы № 19 г.Улан-Удэ </t>
  </si>
  <si>
    <t>ТК № 214</t>
  </si>
  <si>
    <r>
      <t xml:space="preserve">Каша манная вязкая молочная с маслом </t>
    </r>
    <r>
      <rPr>
        <sz val="8"/>
        <color rgb="FF000000"/>
        <rFont val="Calibri"/>
        <family val="2"/>
        <charset val="204"/>
        <scheme val="minor"/>
      </rPr>
      <t>(крупа манная, молоко сухое, сахар, соль йодированная, масло сливочное)230/10</t>
    </r>
  </si>
  <si>
    <t>ТК № 72/1</t>
  </si>
  <si>
    <r>
      <t>Бутерброд с джемом (</t>
    </r>
    <r>
      <rPr>
        <sz val="8"/>
        <rFont val="Calibri"/>
        <family val="2"/>
        <charset val="204"/>
        <scheme val="minor"/>
      </rPr>
      <t>хлеб пшеничн йодир, джем)40/20</t>
    </r>
  </si>
  <si>
    <t>Каша манная вязкая молочная с маслом (крупа манная, молоко сухое, сахар, соль йодированная, масло сливочное)265/15</t>
  </si>
  <si>
    <t>Чай с сахаром (чай заварка, сахар-песок)</t>
  </si>
  <si>
    <r>
      <t xml:space="preserve">Бутерброд с джемом </t>
    </r>
    <r>
      <rPr>
        <sz val="8"/>
        <color rgb="FF000000"/>
        <rFont val="Calibri"/>
        <family val="2"/>
        <charset val="204"/>
        <scheme val="minor"/>
      </rPr>
      <t>(хлеб пшеничн йодир, джем)40/30</t>
    </r>
  </si>
  <si>
    <r>
      <t>Борщ из свежей капусты с картофелем и фаршем со сметаной (</t>
    </r>
    <r>
      <rPr>
        <sz val="8"/>
        <rFont val="Calibri"/>
        <family val="2"/>
        <charset val="204"/>
        <scheme val="minor"/>
      </rPr>
      <t>картофель, капуста бел, свекла, морковь, лук репчатый, масло подс., томат паста, соль йод, фарш говяжий, сметана, зелень сушеная)10/200/10</t>
    </r>
  </si>
  <si>
    <r>
      <t>Борщ из свежей капусты с картофелем и фаршем со сметаной (</t>
    </r>
    <r>
      <rPr>
        <sz val="8"/>
        <rFont val="Calibri"/>
        <family val="2"/>
        <charset val="204"/>
        <scheme val="minor"/>
      </rPr>
      <t>картофель, капуста белок, свекла, морковь, лук репчатый, масло подс, томат паста, соль йодир, фарш говяжий, сметана, зелень сушеная)10/230/10</t>
    </r>
  </si>
  <si>
    <t>ТК № 333</t>
  </si>
  <si>
    <t>ТК № 202</t>
  </si>
  <si>
    <r>
      <rPr>
        <sz val="10"/>
        <color rgb="FF000000"/>
        <rFont val="Calibri"/>
        <family val="2"/>
        <charset val="204"/>
        <scheme val="minor"/>
      </rPr>
      <t>Каша гречневая рассыпчатая (</t>
    </r>
    <r>
      <rPr>
        <sz val="8"/>
        <color rgb="FF000000"/>
        <rFont val="Calibri"/>
        <family val="2"/>
        <charset val="204"/>
        <scheme val="minor"/>
      </rPr>
      <t>крупа гречневая, масло сливочное, соль йодированная)</t>
    </r>
  </si>
  <si>
    <r>
      <t xml:space="preserve">Голубцы ленивые  </t>
    </r>
    <r>
      <rPr>
        <sz val="8"/>
        <color theme="1"/>
        <rFont val="Calibri"/>
        <family val="2"/>
        <charset val="204"/>
        <scheme val="minor"/>
      </rPr>
      <t>(говядина, капуста белокочанная, лук репчатый, крупа рисовая, соль йодированная, масло сливочное, соус красный основной) 70/30</t>
    </r>
  </si>
  <si>
    <r>
      <t xml:space="preserve">Голубцы ленивые  </t>
    </r>
    <r>
      <rPr>
        <sz val="8"/>
        <color theme="1"/>
        <rFont val="Calibri"/>
        <family val="2"/>
        <charset val="204"/>
        <scheme val="minor"/>
      </rPr>
      <t>(говядина, капуста белокочанная, лук репчатый, крупа рисовая, соль йодированная, масло сливочное, соус красный основной) 70/40</t>
    </r>
  </si>
  <si>
    <t>ТК № 225</t>
  </si>
  <si>
    <r>
      <t>Каша пшенная вязкая с маслом (</t>
    </r>
    <r>
      <rPr>
        <sz val="8"/>
        <color rgb="FF000000"/>
        <rFont val="Calibri"/>
        <family val="2"/>
        <charset val="204"/>
        <scheme val="minor"/>
      </rPr>
      <t>крупа пшено, молоко сухое 25%, сахар, соль йодированная, масло сливочное)220/6</t>
    </r>
  </si>
  <si>
    <r>
      <t>Каша пшенная вязкая с маслом (</t>
    </r>
    <r>
      <rPr>
        <sz val="8"/>
        <color rgb="FF000000"/>
        <rFont val="Calibri"/>
        <family val="2"/>
        <charset val="204"/>
        <scheme val="minor"/>
      </rPr>
      <t>крупа пшено, молоко сухое 25%, сахар, соль йодированная, масло сливочное)270/6</t>
    </r>
  </si>
  <si>
    <t>ТК № 460/1</t>
  </si>
  <si>
    <t>Чай с молоком</t>
  </si>
  <si>
    <t>пром произв</t>
  </si>
  <si>
    <t>Печенье молочное</t>
  </si>
  <si>
    <t>ТК № 100</t>
  </si>
  <si>
    <t>ТК № 377</t>
  </si>
  <si>
    <t>ТК № 307</t>
  </si>
  <si>
    <r>
      <t xml:space="preserve">Биточки рыбные с соусом белым основным </t>
    </r>
    <r>
      <rPr>
        <sz val="9"/>
        <rFont val="Calibri"/>
        <family val="2"/>
        <charset val="204"/>
        <scheme val="minor"/>
      </rPr>
      <t>70/30</t>
    </r>
    <r>
      <rPr>
        <sz val="10"/>
        <rFont val="Calibri"/>
        <family val="2"/>
        <charset val="204"/>
        <scheme val="minor"/>
      </rPr>
      <t>(</t>
    </r>
    <r>
      <rPr>
        <sz val="8"/>
        <rFont val="Calibri"/>
        <family val="2"/>
        <charset val="204"/>
        <scheme val="minor"/>
      </rPr>
      <t>минтай, свинина, хлеб, сухари панировочные, масло подс,соль йод, соус белый основной)</t>
    </r>
  </si>
  <si>
    <r>
      <t>Биточки рыбные с соусом белым основным 90/30</t>
    </r>
    <r>
      <rPr>
        <sz val="8"/>
        <color theme="1"/>
        <rFont val="Calibri"/>
        <family val="2"/>
        <charset val="204"/>
        <scheme val="minor"/>
      </rPr>
      <t>(минтай, свинина, хлеб, сухари панировочные, масло подсолнечное,соль йодированная, соус белый основной)</t>
    </r>
  </si>
  <si>
    <r>
      <t>Рассольник Ленинградский со                 сметаной (</t>
    </r>
    <r>
      <rPr>
        <sz val="8"/>
        <color theme="1"/>
        <rFont val="Calibri"/>
        <family val="2"/>
        <charset val="204"/>
        <scheme val="minor"/>
      </rPr>
      <t>картофель, крупа перловая, лук репчатый, морковь, огурцы соленые, масло подсолнечное, фарш говяжий, сметана, соль йодированная, зелень сушеная)10/250/10</t>
    </r>
  </si>
  <si>
    <t>ТК № 461</t>
  </si>
  <si>
    <t>Чай Каркаде (чай-заварка каркаде, сахар-песок)</t>
  </si>
  <si>
    <r>
      <t>Пюре картофельное (</t>
    </r>
    <r>
      <rPr>
        <sz val="8"/>
        <color rgb="FF000000"/>
        <rFont val="Calibri"/>
        <family val="2"/>
        <charset val="204"/>
        <scheme val="minor"/>
      </rPr>
      <t>картофель, молоко 3,2 %, масло сливочное, соль йодированная)</t>
    </r>
  </si>
  <si>
    <r>
      <t xml:space="preserve">Пюре картофельное </t>
    </r>
    <r>
      <rPr>
        <sz val="8"/>
        <color rgb="FF000000"/>
        <rFont val="Calibri"/>
        <family val="2"/>
        <charset val="204"/>
        <scheme val="minor"/>
      </rPr>
      <t>(картофель, молоко 3,2 %, масло сливочное, соль йодированная)</t>
    </r>
  </si>
  <si>
    <r>
      <t xml:space="preserve">Каша рисовая вязкая с маслом </t>
    </r>
    <r>
      <rPr>
        <sz val="8"/>
        <color rgb="FF000000"/>
        <rFont val="Calibri"/>
        <family val="2"/>
        <charset val="204"/>
        <scheme val="minor"/>
      </rPr>
      <t>(крупа рисовая, молоко сухое 25%, сахар-песок, соль йодированная, масло сливочное)260/10</t>
    </r>
  </si>
  <si>
    <r>
      <t xml:space="preserve">Чай с лимоном </t>
    </r>
    <r>
      <rPr>
        <sz val="8"/>
        <color indexed="8"/>
        <rFont val="Calibri"/>
        <family val="2"/>
        <charset val="204"/>
        <scheme val="minor"/>
      </rPr>
      <t>(чай-заварка, сахар-песок, лимон)200/4</t>
    </r>
  </si>
  <si>
    <r>
      <t>Каша рисовая вязкая с маслом</t>
    </r>
    <r>
      <rPr>
        <sz val="9"/>
        <color rgb="FF000000"/>
        <rFont val="Calibri"/>
        <family val="2"/>
        <charset val="204"/>
        <scheme val="minor"/>
      </rPr>
      <t xml:space="preserve"> </t>
    </r>
    <r>
      <rPr>
        <sz val="8"/>
        <color rgb="FF000000"/>
        <rFont val="Calibri"/>
        <family val="2"/>
        <charset val="204"/>
        <scheme val="minor"/>
      </rPr>
      <t>(крупа рисовая, молоко сухое 25%, сахар-песок, соль йодированная, масло сливочное)220/10</t>
    </r>
  </si>
  <si>
    <t>ТК № 128</t>
  </si>
  <si>
    <r>
      <t xml:space="preserve">Суп-лапша домашняя </t>
    </r>
    <r>
      <rPr>
        <sz val="8"/>
        <color theme="1"/>
        <rFont val="Calibri"/>
        <family val="2"/>
        <charset val="204"/>
        <scheme val="minor"/>
      </rPr>
      <t>(лапша-домашняя, лук репчатый, морковь, масло подсолнечное, соль йодированная, фарш говяжий, зелень сушеная)200/10</t>
    </r>
  </si>
  <si>
    <r>
      <rPr>
        <sz val="10"/>
        <color theme="1"/>
        <rFont val="Calibri"/>
        <family val="2"/>
        <charset val="204"/>
        <scheme val="minor"/>
      </rPr>
      <t>Суп-лапша домашняя (</t>
    </r>
    <r>
      <rPr>
        <sz val="8"/>
        <color theme="1"/>
        <rFont val="Calibri"/>
        <family val="2"/>
        <charset val="204"/>
        <scheme val="minor"/>
      </rPr>
      <t>лапша-домашняя, лук репчатый, морковь, масло подсолнечное, соль йодированная, фарш говяжий, зелень сушеная)250/10</t>
    </r>
  </si>
  <si>
    <t>ТК № 605</t>
  </si>
  <si>
    <r>
      <t>Ежики куриные с соусом основным (</t>
    </r>
    <r>
      <rPr>
        <sz val="8"/>
        <color theme="1"/>
        <rFont val="Calibri"/>
        <family val="2"/>
        <charset val="204"/>
        <scheme val="minor"/>
      </rPr>
      <t>грудка куриная или филе индейки, лук репчатый, ркрупа рисовая,томатная паста, мука пшеничная, масло сливочное, соль йодированная)70/30</t>
    </r>
  </si>
  <si>
    <t>ТК № 207</t>
  </si>
  <si>
    <r>
      <rPr>
        <sz val="10"/>
        <color rgb="FF000000"/>
        <rFont val="Calibri"/>
        <family val="2"/>
        <charset val="204"/>
        <scheme val="minor"/>
      </rPr>
      <t>Каша перловая рассыпчатая (</t>
    </r>
    <r>
      <rPr>
        <sz val="8"/>
        <color rgb="FF000000"/>
        <rFont val="Calibri"/>
        <family val="2"/>
        <charset val="204"/>
        <scheme val="minor"/>
      </rPr>
      <t>крупа перловая, масло сливочное, соль йодированная)</t>
    </r>
  </si>
  <si>
    <r>
      <t xml:space="preserve">Каша перловая рассыпчатая </t>
    </r>
    <r>
      <rPr>
        <sz val="8"/>
        <color rgb="FF000000"/>
        <rFont val="Calibri"/>
        <family val="2"/>
        <charset val="204"/>
        <scheme val="minor"/>
      </rPr>
      <t>(крупа перловая, масло сливочное, соль йодированная)</t>
    </r>
  </si>
  <si>
    <t>ТК № 496</t>
  </si>
  <si>
    <r>
      <rPr>
        <sz val="10"/>
        <color rgb="FF000000"/>
        <rFont val="Calibri"/>
        <family val="2"/>
        <charset val="204"/>
        <scheme val="minor"/>
      </rPr>
      <t>Напиток из шиповника (</t>
    </r>
    <r>
      <rPr>
        <sz val="8"/>
        <color rgb="FF000000"/>
        <rFont val="Calibri"/>
        <family val="2"/>
        <charset val="204"/>
        <scheme val="minor"/>
      </rPr>
      <t>плоды шиповника, сахар-песок, лимон</t>
    </r>
    <r>
      <rPr>
        <sz val="10"/>
        <color rgb="FF000000"/>
        <rFont val="Calibri"/>
        <family val="2"/>
        <charset val="204"/>
        <scheme val="minor"/>
      </rPr>
      <t>)</t>
    </r>
  </si>
  <si>
    <r>
      <t xml:space="preserve">Напиток из шиповника </t>
    </r>
    <r>
      <rPr>
        <sz val="8"/>
        <color rgb="FF000000"/>
        <rFont val="Calibri"/>
        <family val="2"/>
        <charset val="204"/>
        <scheme val="minor"/>
      </rPr>
      <t>(плоды шиповника, сахар-песок, лимон)</t>
    </r>
  </si>
  <si>
    <t>ТК № 184</t>
  </si>
  <si>
    <r>
      <t>Каша овсяная "Геркулес"</t>
    </r>
    <r>
      <rPr>
        <sz val="8"/>
        <color theme="1"/>
        <rFont val="Calibri"/>
        <family val="2"/>
        <charset val="204"/>
        <scheme val="minor"/>
      </rPr>
      <t>(крупа геркулес,сахар,соль,молоко цельное)220/10</t>
    </r>
  </si>
  <si>
    <t>230</t>
  </si>
  <si>
    <t>Булочка БХП</t>
  </si>
  <si>
    <t>ТК № 110</t>
  </si>
  <si>
    <r>
      <t>Солянка сборная мясная200/10 (</t>
    </r>
    <r>
      <rPr>
        <sz val="8"/>
        <color theme="1"/>
        <rFont val="Calibri"/>
        <family val="2"/>
        <charset val="204"/>
        <scheme val="minor"/>
      </rPr>
      <t>говядина, мясопродукт, картофель, масло сливочное, лук репчатый, огурцы соленые, томатная паста, соль йодированная, зелень сушеная)</t>
    </r>
  </si>
  <si>
    <r>
      <t>Солянка сборная мясная 240/10 (</t>
    </r>
    <r>
      <rPr>
        <sz val="8"/>
        <color theme="1"/>
        <rFont val="Calibri"/>
        <family val="2"/>
        <charset val="204"/>
        <scheme val="minor"/>
      </rPr>
      <t>говядина, мясопродукт, картофель, масло сливочное, лук репчатый, огурцы соленые, томатная паста, соль йодированная, зелень сушеная)</t>
    </r>
  </si>
  <si>
    <t>ТК №327</t>
  </si>
  <si>
    <r>
      <t xml:space="preserve">Гуляш из отварного мяса 45/45 </t>
    </r>
    <r>
      <rPr>
        <sz val="8"/>
        <color theme="1"/>
        <rFont val="Calibri"/>
        <family val="2"/>
        <charset val="204"/>
        <scheme val="minor"/>
      </rPr>
      <t>(говядина,свинина, лук репчатый, томатная паста, мука пшеничная, масло сливочное, соль йодированная)</t>
    </r>
  </si>
  <si>
    <r>
      <t xml:space="preserve">Гуляш из отварного мяса 50/50 </t>
    </r>
    <r>
      <rPr>
        <sz val="8"/>
        <color theme="1"/>
        <rFont val="Calibri"/>
        <family val="2"/>
        <charset val="204"/>
        <scheme val="minor"/>
      </rPr>
      <t>(говядина,свинина, лук репчатый, томатная паста, мука пшеничная, масло сливочное, соль йодированная)</t>
    </r>
  </si>
  <si>
    <r>
      <t xml:space="preserve">Макаронные изделия отварные </t>
    </r>
    <r>
      <rPr>
        <sz val="8"/>
        <color rgb="FF000000"/>
        <rFont val="Calibri"/>
        <family val="2"/>
        <charset val="204"/>
        <scheme val="minor"/>
      </rPr>
      <t>(макаронные изделия, масло сливочное, соль йодированная)</t>
    </r>
  </si>
  <si>
    <r>
      <t>Каша овсяная "Геркулес"</t>
    </r>
    <r>
      <rPr>
        <sz val="8"/>
        <color rgb="FF000000"/>
        <rFont val="Calibri"/>
        <family val="2"/>
        <charset val="204"/>
        <scheme val="minor"/>
      </rPr>
      <t>(крупа геркулес,сахар,соль,молоко цельное)220/10</t>
    </r>
  </si>
  <si>
    <r>
      <t>Компот из сухофруктов</t>
    </r>
    <r>
      <rPr>
        <sz val="8"/>
        <color rgb="FF000000"/>
        <rFont val="Calibri"/>
        <family val="2"/>
        <charset val="204"/>
        <scheme val="minor"/>
      </rPr>
      <t xml:space="preserve"> (смесь сухофруктов, сахар-песок, кислота лимонная)</t>
    </r>
  </si>
  <si>
    <t>,</t>
  </si>
  <si>
    <r>
      <t xml:space="preserve">Гуляш из птицы </t>
    </r>
    <r>
      <rPr>
        <sz val="8"/>
        <color theme="1"/>
        <rFont val="Calibri"/>
        <family val="2"/>
        <charset val="204"/>
        <scheme val="minor"/>
      </rPr>
      <t xml:space="preserve"> (грудка куриная или филе индейки, лук репчатый, томатная паста, мука пшеничная, масло сливочное, соль йодированная)</t>
    </r>
  </si>
  <si>
    <t xml:space="preserve">маффины </t>
  </si>
  <si>
    <r>
      <t xml:space="preserve">Каша манная вязкая молочная с маслом </t>
    </r>
    <r>
      <rPr>
        <sz val="8"/>
        <color rgb="FF000000"/>
        <rFont val="Calibri"/>
        <family val="2"/>
        <charset val="204"/>
        <scheme val="minor"/>
      </rPr>
      <t>(крупа манная, молоко сухое, сахар, соль йодированная, масло сливочное)260/10</t>
    </r>
  </si>
  <si>
    <t>ТК № 467</t>
  </si>
  <si>
    <r>
      <t xml:space="preserve">Напиток из цикория </t>
    </r>
    <r>
      <rPr>
        <sz val="8"/>
        <color rgb="FF000000"/>
        <rFont val="Calibri"/>
        <family val="2"/>
        <charset val="204"/>
        <scheme val="minor"/>
      </rPr>
      <t>(цикорий, сахар-песок,молоко)</t>
    </r>
  </si>
  <si>
    <r>
      <t xml:space="preserve">Напиток из цикория </t>
    </r>
    <r>
      <rPr>
        <sz val="8"/>
        <rFont val="Calibri"/>
        <family val="2"/>
        <charset val="204"/>
        <scheme val="minor"/>
      </rPr>
      <t>(цикорий, сахар-песок,молоко)</t>
    </r>
  </si>
  <si>
    <t>ТК №39</t>
  </si>
  <si>
    <r>
      <t xml:space="preserve">Каша из пшена и риса молочная жидкая "Дружба" </t>
    </r>
    <r>
      <rPr>
        <sz val="8"/>
        <color rgb="FF000000"/>
        <rFont val="Calibri"/>
        <family val="2"/>
        <charset val="204"/>
        <scheme val="minor"/>
      </rPr>
      <t>(крупа  рис,пшено,молоко ,соль,сахар,масло сливочное)</t>
    </r>
  </si>
  <si>
    <r>
      <t>Бутерброд с сыром</t>
    </r>
    <r>
      <rPr>
        <sz val="8"/>
        <color rgb="FF000000"/>
        <rFont val="Calibri"/>
        <family val="2"/>
        <charset val="204"/>
        <scheme val="minor"/>
      </rPr>
      <t xml:space="preserve"> (хлеб пшен йод, сыр Российский)50/30</t>
    </r>
  </si>
  <si>
    <r>
      <t xml:space="preserve">Бутерброд с сыром </t>
    </r>
    <r>
      <rPr>
        <sz val="8"/>
        <color rgb="FF000000"/>
        <rFont val="Calibri"/>
        <family val="2"/>
        <charset val="204"/>
        <scheme val="minor"/>
      </rPr>
      <t>(хлеб пшен йод, сыр Российский)50/30</t>
    </r>
  </si>
  <si>
    <r>
      <t>Чай с молоком</t>
    </r>
    <r>
      <rPr>
        <sz val="8"/>
        <color indexed="8"/>
        <rFont val="Calibri"/>
        <family val="2"/>
        <charset val="204"/>
        <scheme val="minor"/>
      </rPr>
      <t xml:space="preserve"> (молоко цельное,чай заварка)</t>
    </r>
  </si>
  <si>
    <t>ТК № 494</t>
  </si>
  <si>
    <r>
      <t xml:space="preserve">Компот из кураги </t>
    </r>
    <r>
      <rPr>
        <sz val="8"/>
        <color rgb="FF000000"/>
        <rFont val="Calibri"/>
        <family val="2"/>
        <charset val="204"/>
        <scheme val="minor"/>
      </rPr>
      <t>(курага, сахар, кислота лимонная)</t>
    </r>
  </si>
  <si>
    <t>ТК № 309</t>
  </si>
  <si>
    <r>
      <t xml:space="preserve">Фрикадельки в соусе </t>
    </r>
    <r>
      <rPr>
        <sz val="8"/>
        <rFont val="Calibri"/>
        <family val="2"/>
        <charset val="204"/>
        <scheme val="minor"/>
      </rPr>
      <t xml:space="preserve"> (говядина, свинина, лук репчатый, крупа рисовая, соль йодированная, масло сливочное, соус красный основной) 70/30</t>
    </r>
  </si>
  <si>
    <r>
      <t xml:space="preserve">Фрикадельки в соусе  </t>
    </r>
    <r>
      <rPr>
        <sz val="8"/>
        <color theme="1"/>
        <rFont val="Calibri"/>
        <family val="2"/>
        <charset val="204"/>
        <scheme val="minor"/>
      </rPr>
      <t>(говядина, свинина, лук репчатый, крупа рисовая, соль йодированная, масло сливочное, соус красный основной) 70/30</t>
    </r>
  </si>
  <si>
    <r>
      <t>Биточки рыбные с соусом белым основным 70/30</t>
    </r>
    <r>
      <rPr>
        <sz val="8"/>
        <color rgb="FF000000"/>
        <rFont val="Calibri"/>
        <family val="2"/>
        <charset val="204"/>
        <scheme val="minor"/>
      </rPr>
      <t>(минтай, свинина, хлеб, сухари панировочные, масло подс,соль йод, соус белый основной)</t>
    </r>
  </si>
  <si>
    <r>
      <t xml:space="preserve">Суп-лапша домашняя </t>
    </r>
    <r>
      <rPr>
        <sz val="8"/>
        <color theme="1"/>
        <rFont val="Calibri"/>
        <family val="2"/>
        <charset val="204"/>
        <scheme val="minor"/>
      </rPr>
      <t>(лапша-домашняя, лук репчатый, морковь, масло подсолнечное, соль йодированная, фарш говяжий, зелень сушеная)250/10</t>
    </r>
  </si>
  <si>
    <t>ТК № 385</t>
  </si>
  <si>
    <r>
      <t xml:space="preserve">Рис отварной </t>
    </r>
    <r>
      <rPr>
        <sz val="8"/>
        <color rgb="FF000000"/>
        <rFont val="Calibri"/>
        <family val="2"/>
        <charset val="204"/>
        <scheme val="minor"/>
      </rPr>
      <t>(крупа рисовая, масло сливочное, соль йодированная)</t>
    </r>
  </si>
  <si>
    <r>
      <t xml:space="preserve">Компот из сухофруктов </t>
    </r>
    <r>
      <rPr>
        <sz val="8"/>
        <color rgb="FF000000"/>
        <rFont val="Calibri"/>
        <family val="2"/>
        <charset val="204"/>
        <scheme val="minor"/>
      </rPr>
      <t>(смесь сухофруктов, сахар-песок, кислота лимонная)</t>
    </r>
  </si>
  <si>
    <r>
      <t xml:space="preserve">Каша пшенная вязкая с маслом </t>
    </r>
    <r>
      <rPr>
        <sz val="8"/>
        <color rgb="FF000000"/>
        <rFont val="Calibri"/>
        <family val="2"/>
        <charset val="204"/>
        <scheme val="minor"/>
      </rPr>
      <t>(крупа пшено, молоко сухое 25%, сахар, соль йодированная, масло сливочное)270/6</t>
    </r>
  </si>
  <si>
    <r>
      <t>Чай с сахаром</t>
    </r>
    <r>
      <rPr>
        <sz val="8"/>
        <rFont val="Calibri"/>
        <family val="2"/>
        <charset val="204"/>
        <scheme val="minor"/>
      </rPr>
      <t xml:space="preserve"> (чай заварка, сахар-песок)</t>
    </r>
  </si>
  <si>
    <r>
      <t xml:space="preserve">Каша пшенная вязкая с маслом </t>
    </r>
    <r>
      <rPr>
        <sz val="8"/>
        <color rgb="FF000000"/>
        <rFont val="Calibri"/>
        <family val="2"/>
        <charset val="204"/>
        <scheme val="minor"/>
      </rPr>
      <t>(крупа пшено, молоко сухое 25%, сахар, соль йодированная, масло сливочное)190/10</t>
    </r>
  </si>
  <si>
    <t>ТК №300/1</t>
  </si>
  <si>
    <r>
      <t xml:space="preserve">Голени куриные запеченные </t>
    </r>
    <r>
      <rPr>
        <sz val="8"/>
        <color theme="1"/>
        <rFont val="Calibri"/>
        <family val="2"/>
        <charset val="204"/>
        <scheme val="minor"/>
      </rPr>
      <t>(голень куриная, сметана, соль йодированная, масло подсолнечное)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</si>
</sst>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0.000"/>
    <numFmt numFmtId="166" formatCode="0.00_ "/>
    <numFmt numFmtId="167" formatCode="0.0"/>
  </numFmts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8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9"/>
      <color rgb="FF00000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210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5" fillId="0" borderId="1" xfId="0" applyFont="1" applyBorder="1"/>
    <xf numFmtId="0" fontId="0" fillId="0" borderId="2" xfId="0" applyBorder="1"/>
    <xf numFmtId="0" fontId="5" fillId="0" borderId="3" xfId="0" applyFont="1" applyBorder="1"/>
    <xf numFmtId="0" fontId="0" fillId="0" borderId="4" xfId="0" applyBorder="1"/>
    <xf numFmtId="0" fontId="6" fillId="0" borderId="0" xfId="0" applyFont="1" applyAlignment="1"/>
    <xf numFmtId="0" fontId="0" fillId="2" borderId="0" xfId="0" applyFill="1"/>
    <xf numFmtId="0" fontId="0" fillId="0" borderId="10" xfId="0" applyBorder="1"/>
    <xf numFmtId="0" fontId="0" fillId="0" borderId="14" xfId="0" applyBorder="1"/>
    <xf numFmtId="0" fontId="0" fillId="0" borderId="8" xfId="0" applyBorder="1"/>
    <xf numFmtId="0" fontId="7" fillId="0" borderId="8" xfId="0" applyFont="1" applyBorder="1" applyAlignment="1">
      <alignment horizontal="center" vertical="center"/>
    </xf>
    <xf numFmtId="0" fontId="0" fillId="2" borderId="8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6" fillId="2" borderId="16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6" fillId="2" borderId="13" xfId="0" applyFont="1" applyFill="1" applyBorder="1"/>
    <xf numFmtId="0" fontId="0" fillId="2" borderId="16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9" fillId="0" borderId="8" xfId="0" applyFont="1" applyBorder="1" applyAlignment="1">
      <alignment horizontal="left" vertical="center" wrapText="1"/>
    </xf>
    <xf numFmtId="0" fontId="0" fillId="0" borderId="17" xfId="0" applyBorder="1"/>
    <xf numFmtId="0" fontId="10" fillId="0" borderId="8" xfId="0" applyFont="1" applyBorder="1" applyAlignment="1">
      <alignment horizontal="left" vertical="center" wrapText="1"/>
    </xf>
    <xf numFmtId="0" fontId="0" fillId="0" borderId="18" xfId="0" applyBorder="1"/>
    <xf numFmtId="0" fontId="0" fillId="2" borderId="11" xfId="0" applyFill="1" applyBorder="1" applyProtection="1">
      <protection locked="0"/>
    </xf>
    <xf numFmtId="0" fontId="12" fillId="2" borderId="11" xfId="0" applyFont="1" applyFill="1" applyBorder="1" applyProtection="1">
      <protection locked="0"/>
    </xf>
    <xf numFmtId="0" fontId="0" fillId="2" borderId="13" xfId="0" applyFill="1" applyBorder="1"/>
    <xf numFmtId="0" fontId="0" fillId="0" borderId="19" xfId="0" applyBorder="1"/>
    <xf numFmtId="2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2" fontId="13" fillId="3" borderId="0" xfId="0" applyNumberFormat="1" applyFont="1" applyFill="1" applyBorder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2" fontId="8" fillId="0" borderId="22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/>
    <xf numFmtId="0" fontId="8" fillId="0" borderId="8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25" xfId="0" applyBorder="1"/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2" fontId="19" fillId="0" borderId="8" xfId="0" applyNumberFormat="1" applyFont="1" applyFill="1" applyBorder="1" applyAlignment="1">
      <alignment horizontal="center" vertical="center"/>
    </xf>
    <xf numFmtId="2" fontId="19" fillId="0" borderId="22" xfId="0" applyNumberFormat="1" applyFont="1" applyFill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2" fontId="20" fillId="0" borderId="8" xfId="0" applyNumberFormat="1" applyFont="1" applyBorder="1" applyAlignment="1">
      <alignment horizontal="center" vertical="center" wrapText="1"/>
    </xf>
    <xf numFmtId="2" fontId="20" fillId="0" borderId="22" xfId="0" applyNumberFormat="1" applyFont="1" applyBorder="1" applyAlignment="1">
      <alignment horizontal="center" vertical="center" wrapText="1"/>
    </xf>
    <xf numFmtId="2" fontId="22" fillId="2" borderId="16" xfId="0" applyNumberFormat="1" applyFont="1" applyFill="1" applyBorder="1" applyAlignment="1" applyProtection="1">
      <alignment horizontal="center"/>
      <protection locked="0"/>
    </xf>
    <xf numFmtId="1" fontId="19" fillId="2" borderId="13" xfId="0" applyNumberFormat="1" applyFont="1" applyFill="1" applyBorder="1" applyProtection="1">
      <protection locked="0"/>
    </xf>
    <xf numFmtId="1" fontId="19" fillId="2" borderId="21" xfId="0" applyNumberFormat="1" applyFont="1" applyFill="1" applyBorder="1" applyProtection="1">
      <protection locked="0"/>
    </xf>
    <xf numFmtId="49" fontId="17" fillId="0" borderId="8" xfId="0" applyNumberFormat="1" applyFont="1" applyFill="1" applyBorder="1" applyAlignment="1">
      <alignment horizontal="center" vertical="center" wrapText="1"/>
    </xf>
    <xf numFmtId="1" fontId="22" fillId="2" borderId="16" xfId="0" applyNumberFormat="1" applyFont="1" applyFill="1" applyBorder="1" applyAlignment="1" applyProtection="1">
      <alignment horizontal="center"/>
      <protection locked="0"/>
    </xf>
    <xf numFmtId="2" fontId="22" fillId="2" borderId="23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>
      <alignment horizontal="center" vertical="center" wrapText="1"/>
    </xf>
    <xf numFmtId="2" fontId="23" fillId="2" borderId="13" xfId="1" applyNumberFormat="1" applyFont="1" applyFill="1" applyBorder="1" applyAlignment="1">
      <alignment horizontal="center" vertical="center"/>
    </xf>
    <xf numFmtId="2" fontId="23" fillId="2" borderId="21" xfId="1" applyNumberFormat="1" applyFont="1" applyFill="1" applyBorder="1" applyAlignment="1">
      <alignment horizontal="center" vertical="center"/>
    </xf>
    <xf numFmtId="2" fontId="23" fillId="2" borderId="16" xfId="1" applyNumberFormat="1" applyFont="1" applyFill="1" applyBorder="1" applyAlignment="1">
      <alignment horizontal="center" vertical="center"/>
    </xf>
    <xf numFmtId="2" fontId="23" fillId="2" borderId="23" xfId="1" applyNumberFormat="1" applyFont="1" applyFill="1" applyBorder="1" applyAlignment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/>
      <protection locked="0"/>
    </xf>
    <xf numFmtId="2" fontId="23" fillId="2" borderId="9" xfId="1" applyNumberFormat="1" applyFont="1" applyFill="1" applyBorder="1" applyAlignment="1">
      <alignment horizontal="center" vertical="center"/>
    </xf>
    <xf numFmtId="2" fontId="23" fillId="2" borderId="20" xfId="1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2" fontId="9" fillId="0" borderId="8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2" fontId="5" fillId="0" borderId="22" xfId="0" applyNumberFormat="1" applyFont="1" applyFill="1" applyBorder="1" applyAlignment="1">
      <alignment horizontal="center" vertical="center"/>
    </xf>
    <xf numFmtId="2" fontId="9" fillId="0" borderId="22" xfId="0" applyNumberFormat="1" applyFont="1" applyFill="1" applyBorder="1" applyAlignment="1">
      <alignment horizontal="center" vertical="center"/>
    </xf>
    <xf numFmtId="0" fontId="3" fillId="0" borderId="0" xfId="0" applyFont="1"/>
    <xf numFmtId="0" fontId="2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30" fillId="0" borderId="8" xfId="1" applyNumberFormat="1" applyFont="1" applyBorder="1" applyAlignment="1">
      <alignment horizontal="center" vertical="center"/>
    </xf>
    <xf numFmtId="2" fontId="30" fillId="0" borderId="22" xfId="1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66" fontId="5" fillId="0" borderId="8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/>
    </xf>
    <xf numFmtId="166" fontId="9" fillId="0" borderId="8" xfId="0" applyNumberFormat="1" applyFont="1" applyBorder="1" applyAlignment="1">
      <alignment horizontal="center" vertical="center" wrapText="1"/>
    </xf>
    <xf numFmtId="0" fontId="25" fillId="2" borderId="15" xfId="0" applyFont="1" applyFill="1" applyBorder="1"/>
    <xf numFmtId="0" fontId="0" fillId="0" borderId="16" xfId="0" applyBorder="1"/>
    <xf numFmtId="0" fontId="24" fillId="0" borderId="16" xfId="0" applyFont="1" applyBorder="1"/>
    <xf numFmtId="2" fontId="27" fillId="0" borderId="16" xfId="2" applyNumberFormat="1" applyFont="1" applyFill="1" applyBorder="1" applyAlignment="1">
      <alignment horizontal="center" vertical="center"/>
    </xf>
    <xf numFmtId="0" fontId="24" fillId="0" borderId="23" xfId="0" applyFont="1" applyBorder="1"/>
    <xf numFmtId="0" fontId="25" fillId="2" borderId="27" xfId="0" applyFont="1" applyFill="1" applyBorder="1"/>
    <xf numFmtId="16" fontId="6" fillId="2" borderId="18" xfId="0" applyNumberFormat="1" applyFont="1" applyFill="1" applyBorder="1"/>
    <xf numFmtId="0" fontId="27" fillId="0" borderId="18" xfId="2" applyFont="1" applyFill="1" applyBorder="1" applyAlignment="1">
      <alignment horizontal="center" vertical="center"/>
    </xf>
    <xf numFmtId="2" fontId="27" fillId="0" borderId="18" xfId="2" applyNumberFormat="1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2" fillId="2" borderId="16" xfId="0" applyFont="1" applyFill="1" applyBorder="1" applyProtection="1">
      <protection locked="0"/>
    </xf>
    <xf numFmtId="167" fontId="22" fillId="2" borderId="16" xfId="0" applyNumberFormat="1" applyFont="1" applyFill="1" applyBorder="1" applyAlignment="1" applyProtection="1">
      <alignment horizontal="center"/>
      <protection locked="0"/>
    </xf>
    <xf numFmtId="0" fontId="0" fillId="0" borderId="28" xfId="0" applyBorder="1"/>
    <xf numFmtId="0" fontId="7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center" vertical="center" wrapText="1"/>
    </xf>
    <xf numFmtId="2" fontId="20" fillId="0" borderId="28" xfId="0" applyNumberFormat="1" applyFont="1" applyBorder="1" applyAlignment="1">
      <alignment horizontal="center" vertical="center" wrapText="1"/>
    </xf>
    <xf numFmtId="2" fontId="20" fillId="0" borderId="29" xfId="0" applyNumberFormat="1" applyFont="1" applyBorder="1" applyAlignment="1">
      <alignment horizontal="center" vertical="center" wrapText="1"/>
    </xf>
    <xf numFmtId="2" fontId="8" fillId="2" borderId="28" xfId="0" applyNumberFormat="1" applyFont="1" applyFill="1" applyBorder="1" applyAlignment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/>
      <protection locked="0"/>
    </xf>
    <xf numFmtId="0" fontId="6" fillId="0" borderId="9" xfId="0" applyFont="1" applyFill="1" applyBorder="1"/>
    <xf numFmtId="0" fontId="7" fillId="0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30" fillId="0" borderId="13" xfId="1" applyNumberFormat="1" applyFont="1" applyBorder="1" applyAlignment="1">
      <alignment horizontal="center" vertical="center"/>
    </xf>
    <xf numFmtId="2" fontId="30" fillId="0" borderId="21" xfId="1" applyNumberFormat="1" applyFont="1" applyBorder="1" applyAlignment="1">
      <alignment horizontal="center" vertical="center"/>
    </xf>
    <xf numFmtId="0" fontId="4" fillId="0" borderId="0" xfId="0" applyNumberFormat="1" applyFont="1" applyAlignment="1"/>
    <xf numFmtId="0" fontId="0" fillId="0" borderId="8" xfId="0" applyBorder="1" applyAlignment="1">
      <alignment vertical="center"/>
    </xf>
    <xf numFmtId="0" fontId="9" fillId="0" borderId="7" xfId="0" applyFont="1" applyBorder="1" applyAlignment="1">
      <alignment horizontal="left" vertical="center" wrapText="1"/>
    </xf>
    <xf numFmtId="2" fontId="30" fillId="2" borderId="8" xfId="3" applyNumberFormat="1" applyFont="1" applyFill="1" applyBorder="1" applyAlignment="1">
      <alignment horizontal="center" vertical="center"/>
    </xf>
    <xf numFmtId="0" fontId="0" fillId="2" borderId="11" xfId="0" applyFill="1" applyBorder="1"/>
    <xf numFmtId="2" fontId="30" fillId="2" borderId="8" xfId="1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166" fontId="8" fillId="2" borderId="8" xfId="0" applyNumberFormat="1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2" fontId="11" fillId="0" borderId="8" xfId="1" applyNumberFormat="1" applyFont="1" applyBorder="1" applyAlignment="1">
      <alignment horizontal="center" vertical="center"/>
    </xf>
    <xf numFmtId="2" fontId="11" fillId="0" borderId="22" xfId="1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2" borderId="28" xfId="0" applyFill="1" applyBorder="1"/>
    <xf numFmtId="2" fontId="30" fillId="0" borderId="8" xfId="0" applyNumberFormat="1" applyFont="1" applyBorder="1" applyAlignment="1">
      <alignment horizontal="center" vertical="center"/>
    </xf>
    <xf numFmtId="2" fontId="30" fillId="0" borderId="22" xfId="0" applyNumberFormat="1" applyFont="1" applyBorder="1" applyAlignment="1">
      <alignment horizontal="center" vertical="center"/>
    </xf>
    <xf numFmtId="2" fontId="31" fillId="0" borderId="8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164" fontId="2" fillId="2" borderId="8" xfId="0" applyNumberFormat="1" applyFont="1" applyFill="1" applyBorder="1" applyProtection="1">
      <protection locked="0"/>
    </xf>
    <xf numFmtId="0" fontId="30" fillId="0" borderId="8" xfId="0" applyFont="1" applyBorder="1" applyAlignment="1">
      <alignment horizontal="center" vertical="center" wrapText="1"/>
    </xf>
    <xf numFmtId="2" fontId="30" fillId="0" borderId="8" xfId="0" applyNumberFormat="1" applyFont="1" applyBorder="1" applyAlignment="1">
      <alignment horizontal="center" vertical="center" wrapText="1"/>
    </xf>
    <xf numFmtId="2" fontId="30" fillId="0" borderId="22" xfId="0" applyNumberFormat="1" applyFont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166" fontId="8" fillId="0" borderId="8" xfId="0" applyNumberFormat="1" applyFont="1" applyBorder="1" applyAlignment="1">
      <alignment horizontal="center" vertical="center" wrapText="1"/>
    </xf>
    <xf numFmtId="166" fontId="8" fillId="0" borderId="22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22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/>
    </xf>
    <xf numFmtId="165" fontId="30" fillId="3" borderId="8" xfId="0" applyNumberFormat="1" applyFont="1" applyFill="1" applyBorder="1" applyAlignment="1">
      <alignment horizontal="center" vertical="center"/>
    </xf>
    <xf numFmtId="2" fontId="30" fillId="3" borderId="8" xfId="0" applyNumberFormat="1" applyFont="1" applyFill="1" applyBorder="1" applyAlignment="1">
      <alignment horizontal="center" vertical="center"/>
    </xf>
    <xf numFmtId="2" fontId="13" fillId="3" borderId="22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horizontal="center" vertical="center" wrapText="1"/>
    </xf>
    <xf numFmtId="2" fontId="30" fillId="3" borderId="22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 wrapText="1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19" fillId="2" borderId="11" xfId="0" applyFont="1" applyFill="1" applyBorder="1" applyProtection="1">
      <protection locked="0"/>
    </xf>
    <xf numFmtId="0" fontId="0" fillId="0" borderId="31" xfId="0" applyBorder="1"/>
    <xf numFmtId="0" fontId="5" fillId="0" borderId="22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wrapText="1"/>
    </xf>
    <xf numFmtId="2" fontId="9" fillId="0" borderId="28" xfId="0" applyNumberFormat="1" applyFont="1" applyBorder="1" applyAlignment="1">
      <alignment horizontal="center" vertical="center"/>
    </xf>
    <xf numFmtId="2" fontId="9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2" fontId="11" fillId="0" borderId="22" xfId="0" applyNumberFormat="1" applyFont="1" applyBorder="1" applyAlignment="1">
      <alignment horizontal="center" vertical="center" wrapText="1"/>
    </xf>
    <xf numFmtId="2" fontId="9" fillId="0" borderId="22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center" vertical="center" wrapText="1"/>
    </xf>
    <xf numFmtId="2" fontId="31" fillId="3" borderId="22" xfId="0" applyNumberFormat="1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 wrapText="1"/>
    </xf>
    <xf numFmtId="2" fontId="20" fillId="0" borderId="8" xfId="0" applyNumberFormat="1" applyFont="1" applyFill="1" applyBorder="1" applyAlignment="1">
      <alignment horizontal="center" vertical="center" wrapText="1"/>
    </xf>
    <xf numFmtId="2" fontId="18" fillId="0" borderId="8" xfId="0" applyNumberFormat="1" applyFont="1" applyBorder="1" applyAlignment="1">
      <alignment horizontal="center" vertical="center" wrapText="1"/>
    </xf>
    <xf numFmtId="2" fontId="20" fillId="0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33" fillId="0" borderId="8" xfId="0" applyNumberFormat="1" applyFont="1" applyBorder="1" applyAlignment="1">
      <alignment horizontal="center" vertical="center" wrapText="1"/>
    </xf>
    <xf numFmtId="2" fontId="33" fillId="0" borderId="8" xfId="0" applyNumberFormat="1" applyFont="1" applyFill="1" applyBorder="1" applyAlignment="1">
      <alignment horizontal="center" vertical="center"/>
    </xf>
    <xf numFmtId="2" fontId="33" fillId="0" borderId="22" xfId="0" applyNumberFormat="1" applyFont="1" applyFill="1" applyBorder="1" applyAlignment="1">
      <alignment horizontal="center" vertical="center"/>
    </xf>
    <xf numFmtId="2" fontId="34" fillId="0" borderId="8" xfId="0" applyNumberFormat="1" applyFont="1" applyBorder="1" applyAlignment="1">
      <alignment horizontal="center" vertical="center"/>
    </xf>
    <xf numFmtId="2" fontId="34" fillId="0" borderId="22" xfId="0" applyNumberFormat="1" applyFont="1" applyBorder="1" applyAlignment="1">
      <alignment horizontal="center" vertical="center"/>
    </xf>
    <xf numFmtId="2" fontId="34" fillId="0" borderId="8" xfId="0" applyNumberFormat="1" applyFont="1" applyBorder="1" applyAlignment="1">
      <alignment horizontal="center" vertical="center" wrapText="1"/>
    </xf>
    <xf numFmtId="2" fontId="34" fillId="0" borderId="22" xfId="0" applyNumberFormat="1" applyFont="1" applyBorder="1" applyAlignment="1">
      <alignment horizontal="center" vertical="center" wrapText="1"/>
    </xf>
    <xf numFmtId="2" fontId="34" fillId="0" borderId="28" xfId="0" applyNumberFormat="1" applyFont="1" applyBorder="1" applyAlignment="1">
      <alignment horizontal="center" vertical="center" wrapText="1"/>
    </xf>
    <xf numFmtId="2" fontId="34" fillId="0" borderId="29" xfId="0" applyNumberFormat="1" applyFont="1" applyBorder="1" applyAlignment="1">
      <alignment horizontal="center" vertical="center" wrapText="1"/>
    </xf>
    <xf numFmtId="0" fontId="1" fillId="0" borderId="8" xfId="0" applyFont="1" applyBorder="1"/>
    <xf numFmtId="2" fontId="33" fillId="0" borderId="22" xfId="0" applyNumberFormat="1" applyFont="1" applyBorder="1" applyAlignment="1">
      <alignment horizontal="center" vertical="center" wrapText="1"/>
    </xf>
    <xf numFmtId="0" fontId="0" fillId="2" borderId="18" xfId="0" applyFill="1" applyBorder="1"/>
    <xf numFmtId="164" fontId="1" fillId="2" borderId="8" xfId="0" applyNumberFormat="1" applyFont="1" applyFill="1" applyBorder="1" applyProtection="1">
      <protection locked="0"/>
    </xf>
    <xf numFmtId="0" fontId="6" fillId="0" borderId="0" xfId="0" applyFont="1" applyAlignment="1">
      <alignment vertical="center"/>
    </xf>
    <xf numFmtId="0" fontId="2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26" fillId="2" borderId="30" xfId="2" applyFont="1" applyFill="1" applyBorder="1" applyAlignment="1">
      <alignment horizontal="left" vertical="top" wrapText="1"/>
    </xf>
    <xf numFmtId="0" fontId="0" fillId="0" borderId="12" xfId="0" applyBorder="1" applyAlignment="1">
      <alignment wrapText="1"/>
    </xf>
    <xf numFmtId="0" fontId="26" fillId="2" borderId="32" xfId="2" applyFont="1" applyFill="1" applyBorder="1" applyAlignment="1">
      <alignment horizontal="left" vertical="top" wrapText="1"/>
    </xf>
    <xf numFmtId="0" fontId="0" fillId="0" borderId="33" xfId="0" applyBorder="1" applyAlignment="1">
      <alignment wrapText="1"/>
    </xf>
  </cellXfs>
  <cellStyles count="4">
    <cellStyle name="Обычный" xfId="0" builtinId="0"/>
    <cellStyle name="Обычный 2" xfId="2"/>
    <cellStyle name="Обычный_Лист1" xfId="1"/>
    <cellStyle name="Обычный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topLeftCell="A7" workbookViewId="0">
      <selection activeCell="B27" sqref="B27:J27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45803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35.25" customHeight="1">
      <c r="A14" s="54"/>
      <c r="B14" s="11" t="s">
        <v>22</v>
      </c>
      <c r="C14" s="43" t="s">
        <v>41</v>
      </c>
      <c r="D14" s="44" t="s">
        <v>48</v>
      </c>
      <c r="E14" s="77">
        <v>230</v>
      </c>
      <c r="F14" s="77">
        <v>49.8</v>
      </c>
      <c r="G14" s="78">
        <v>295.33</v>
      </c>
      <c r="H14" s="79">
        <v>6.58</v>
      </c>
      <c r="I14" s="80">
        <v>11.15</v>
      </c>
      <c r="J14" s="81">
        <v>42.15</v>
      </c>
      <c r="L14" s="31"/>
    </row>
    <row r="15" spans="1:18" ht="24">
      <c r="A15" s="54"/>
      <c r="B15" s="11" t="s">
        <v>36</v>
      </c>
      <c r="C15" s="12" t="s">
        <v>39</v>
      </c>
      <c r="D15" s="25" t="s">
        <v>47</v>
      </c>
      <c r="E15" s="60">
        <v>70</v>
      </c>
      <c r="F15" s="60">
        <v>31.8</v>
      </c>
      <c r="G15" s="61">
        <v>219.1</v>
      </c>
      <c r="H15" s="61">
        <v>10.74</v>
      </c>
      <c r="I15" s="61">
        <v>11.34</v>
      </c>
      <c r="J15" s="62">
        <v>17.989999999999998</v>
      </c>
      <c r="K15" s="32"/>
      <c r="L15" s="33"/>
      <c r="M15" s="34"/>
      <c r="N15" s="35"/>
      <c r="O15" s="36"/>
      <c r="P15" s="36"/>
      <c r="Q15" s="36"/>
      <c r="R15" s="36"/>
    </row>
    <row r="16" spans="1:18" ht="18" customHeight="1">
      <c r="A16" s="54"/>
      <c r="B16" s="11" t="s">
        <v>44</v>
      </c>
      <c r="C16" s="56" t="s">
        <v>45</v>
      </c>
      <c r="D16" s="84" t="s">
        <v>46</v>
      </c>
      <c r="E16" s="85">
        <v>200</v>
      </c>
      <c r="F16" s="85">
        <v>6.2</v>
      </c>
      <c r="G16" s="86">
        <v>37</v>
      </c>
      <c r="H16" s="86">
        <v>9.5000000000000001E-2</v>
      </c>
      <c r="I16" s="86">
        <v>2.3970000000000002E-2</v>
      </c>
      <c r="J16" s="87">
        <v>9.1</v>
      </c>
      <c r="L16" s="37"/>
    </row>
    <row r="17" spans="1:18" ht="16.5" thickBot="1">
      <c r="A17" s="14"/>
      <c r="B17" s="15"/>
      <c r="C17" s="55"/>
      <c r="D17" s="16" t="s">
        <v>43</v>
      </c>
      <c r="E17" s="67">
        <f>SUM(E14:E16)</f>
        <v>500</v>
      </c>
      <c r="F17" s="63">
        <f t="shared" ref="F17:J17" si="0">SUM(F14:F16)</f>
        <v>87.8</v>
      </c>
      <c r="G17" s="63">
        <f t="shared" si="0"/>
        <v>551.42999999999995</v>
      </c>
      <c r="H17" s="63">
        <f t="shared" si="0"/>
        <v>17.414999999999999</v>
      </c>
      <c r="I17" s="63">
        <f t="shared" si="0"/>
        <v>22.51397</v>
      </c>
      <c r="J17" s="68">
        <f t="shared" si="0"/>
        <v>69.239999999999995</v>
      </c>
      <c r="L17" s="38"/>
    </row>
    <row r="18" spans="1:18">
      <c r="A18" s="9" t="s">
        <v>20</v>
      </c>
      <c r="B18" s="17"/>
      <c r="C18" s="18"/>
      <c r="D18" s="19" t="s">
        <v>25</v>
      </c>
      <c r="E18" s="69"/>
      <c r="F18" s="69"/>
      <c r="G18" s="70"/>
      <c r="H18" s="70"/>
      <c r="I18" s="70"/>
      <c r="J18" s="71"/>
    </row>
    <row r="19" spans="1:18" ht="39" customHeight="1">
      <c r="A19" s="54"/>
      <c r="B19" s="11" t="s">
        <v>22</v>
      </c>
      <c r="C19" s="43" t="s">
        <v>41</v>
      </c>
      <c r="D19" s="44" t="s">
        <v>50</v>
      </c>
      <c r="E19" s="77">
        <v>270</v>
      </c>
      <c r="F19" s="86">
        <f>F14/230*270</f>
        <v>58.460869565217386</v>
      </c>
      <c r="G19" s="79">
        <f>G14/230*270</f>
        <v>346.69173913043471</v>
      </c>
      <c r="H19" s="79">
        <f t="shared" ref="H19:J19" si="1">H14/230*270</f>
        <v>7.724347826086956</v>
      </c>
      <c r="I19" s="79">
        <f t="shared" si="1"/>
        <v>13.089130434782609</v>
      </c>
      <c r="J19" s="82">
        <f t="shared" si="1"/>
        <v>49.480434782608697</v>
      </c>
    </row>
    <row r="20" spans="1:18" ht="24">
      <c r="A20" s="10"/>
      <c r="B20" s="11" t="s">
        <v>36</v>
      </c>
      <c r="C20" s="12" t="s">
        <v>39</v>
      </c>
      <c r="D20" s="25" t="s">
        <v>153</v>
      </c>
      <c r="E20" s="60">
        <v>80</v>
      </c>
      <c r="F20" s="86">
        <f t="shared" ref="F20:F21" si="2">F15/230*270</f>
        <v>37.330434782608691</v>
      </c>
      <c r="G20" s="61">
        <v>219.1</v>
      </c>
      <c r="H20" s="61">
        <v>10.74</v>
      </c>
      <c r="I20" s="61">
        <v>11.34</v>
      </c>
      <c r="J20" s="62">
        <v>17.989999999999998</v>
      </c>
    </row>
    <row r="21" spans="1:18">
      <c r="A21" s="10"/>
      <c r="B21" s="11" t="s">
        <v>44</v>
      </c>
      <c r="C21" s="56" t="s">
        <v>45</v>
      </c>
      <c r="D21" s="84" t="s">
        <v>46</v>
      </c>
      <c r="E21" s="85">
        <v>200</v>
      </c>
      <c r="F21" s="86">
        <f t="shared" si="2"/>
        <v>7.2782608695652176</v>
      </c>
      <c r="G21" s="86">
        <v>37</v>
      </c>
      <c r="H21" s="86">
        <v>9.5000000000000001E-2</v>
      </c>
      <c r="I21" s="86">
        <v>2.3970000000000002E-2</v>
      </c>
      <c r="J21" s="87">
        <v>9.1</v>
      </c>
      <c r="K21" s="32"/>
      <c r="L21" s="33"/>
      <c r="M21" s="34"/>
      <c r="N21" s="39"/>
      <c r="O21" s="36"/>
      <c r="P21" s="36"/>
      <c r="Q21" s="36"/>
      <c r="R21" s="36"/>
    </row>
    <row r="22" spans="1:18" ht="15.75" thickBot="1">
      <c r="A22" s="30"/>
      <c r="B22" s="20"/>
      <c r="C22" s="15"/>
      <c r="D22" s="16" t="s">
        <v>43</v>
      </c>
      <c r="E22" s="67">
        <f t="shared" ref="E22:J22" si="3">SUM(E19:E21)</f>
        <v>550</v>
      </c>
      <c r="F22" s="67">
        <f t="shared" si="3"/>
        <v>103.06956521739129</v>
      </c>
      <c r="G22" s="72">
        <f t="shared" si="3"/>
        <v>602.79173913043473</v>
      </c>
      <c r="H22" s="72">
        <f t="shared" si="3"/>
        <v>18.559347826086956</v>
      </c>
      <c r="I22" s="72">
        <f t="shared" si="3"/>
        <v>24.453100434782606</v>
      </c>
      <c r="J22" s="73">
        <f t="shared" si="3"/>
        <v>76.570434782608686</v>
      </c>
    </row>
    <row r="23" spans="1:18" ht="15.75" thickBot="1">
      <c r="A23" s="9"/>
      <c r="B23" s="21"/>
      <c r="C23" s="22"/>
      <c r="D23" s="121" t="s">
        <v>26</v>
      </c>
      <c r="E23" s="74"/>
      <c r="F23" s="74"/>
      <c r="G23" s="75"/>
      <c r="H23" s="75"/>
      <c r="I23" s="75"/>
      <c r="J23" s="76"/>
    </row>
    <row r="24" spans="1:18" ht="56.25" customHeight="1">
      <c r="A24" s="9"/>
      <c r="B24" s="29" t="s">
        <v>28</v>
      </c>
      <c r="C24" s="122" t="s">
        <v>52</v>
      </c>
      <c r="D24" s="123" t="s">
        <v>53</v>
      </c>
      <c r="E24" s="124">
        <v>210</v>
      </c>
      <c r="F24" s="125">
        <v>21</v>
      </c>
      <c r="G24" s="126">
        <v>140.80000000000001</v>
      </c>
      <c r="H24" s="126">
        <v>6.8601200000000002</v>
      </c>
      <c r="I24" s="126">
        <v>6.2145599999999996</v>
      </c>
      <c r="J24" s="127">
        <v>14.365259999999999</v>
      </c>
    </row>
    <row r="25" spans="1:18" ht="45" customHeight="1">
      <c r="A25" s="24"/>
      <c r="B25" s="13" t="s">
        <v>29</v>
      </c>
      <c r="C25" s="43" t="s">
        <v>57</v>
      </c>
      <c r="D25" s="88" t="s">
        <v>58</v>
      </c>
      <c r="E25" s="89">
        <v>90</v>
      </c>
      <c r="F25" s="98">
        <v>54.91</v>
      </c>
      <c r="G25" s="90">
        <v>176.32</v>
      </c>
      <c r="H25" s="95">
        <v>4.6084880000000004</v>
      </c>
      <c r="I25" s="95">
        <v>4.3507711999999996</v>
      </c>
      <c r="J25" s="96">
        <v>31.528515200000001</v>
      </c>
    </row>
    <row r="26" spans="1:18" ht="36.75">
      <c r="A26" s="24"/>
      <c r="B26" s="13" t="s">
        <v>40</v>
      </c>
      <c r="C26" s="12" t="s">
        <v>55</v>
      </c>
      <c r="D26" s="25" t="s">
        <v>56</v>
      </c>
      <c r="E26" s="93">
        <v>160</v>
      </c>
      <c r="F26" s="94">
        <v>19.8</v>
      </c>
      <c r="G26" s="90">
        <v>200.04</v>
      </c>
      <c r="H26" s="95">
        <v>5.65</v>
      </c>
      <c r="I26" s="95">
        <v>4.1900000000000004</v>
      </c>
      <c r="J26" s="96">
        <v>34.909999999999997</v>
      </c>
    </row>
    <row r="27" spans="1:18" ht="28.5" customHeight="1">
      <c r="A27" s="10"/>
      <c r="B27" s="26" t="s">
        <v>30</v>
      </c>
      <c r="C27" s="12" t="s">
        <v>63</v>
      </c>
      <c r="D27" s="25" t="s">
        <v>64</v>
      </c>
      <c r="E27" s="93">
        <v>200</v>
      </c>
      <c r="F27" s="90">
        <v>6.65</v>
      </c>
      <c r="G27" s="95">
        <v>72.22</v>
      </c>
      <c r="H27" s="95">
        <v>0.45600000000000002</v>
      </c>
      <c r="I27" s="95">
        <v>6.0084800000000001E-2</v>
      </c>
      <c r="J27" s="96">
        <v>17.46</v>
      </c>
    </row>
    <row r="28" spans="1:18">
      <c r="A28" s="10"/>
      <c r="B28" s="11" t="s">
        <v>23</v>
      </c>
      <c r="C28" s="12" t="s">
        <v>24</v>
      </c>
      <c r="D28" s="23" t="s">
        <v>38</v>
      </c>
      <c r="E28" s="60">
        <v>45</v>
      </c>
      <c r="F28" s="60">
        <v>3.44</v>
      </c>
      <c r="G28" s="61">
        <v>112.5</v>
      </c>
      <c r="H28" s="61">
        <v>3.37</v>
      </c>
      <c r="I28" s="61">
        <v>0.45</v>
      </c>
      <c r="J28" s="62">
        <v>22.95</v>
      </c>
    </row>
    <row r="29" spans="1:18">
      <c r="A29" s="10"/>
      <c r="B29" s="113" t="s">
        <v>31</v>
      </c>
      <c r="C29" s="12" t="s">
        <v>24</v>
      </c>
      <c r="D29" s="23" t="s">
        <v>32</v>
      </c>
      <c r="E29" s="93">
        <v>40</v>
      </c>
      <c r="F29" s="119">
        <v>2</v>
      </c>
      <c r="G29" s="95">
        <v>79.2</v>
      </c>
      <c r="H29" s="95">
        <v>2.64</v>
      </c>
      <c r="I29" s="95">
        <v>0.48</v>
      </c>
      <c r="J29" s="96">
        <v>15.84</v>
      </c>
    </row>
    <row r="30" spans="1:18" ht="15.75" thickBot="1">
      <c r="A30" s="10"/>
      <c r="B30" s="27"/>
      <c r="C30" s="28"/>
      <c r="D30" s="16" t="s">
        <v>43</v>
      </c>
      <c r="E30" s="67">
        <f>SUM(E24:E29)</f>
        <v>745</v>
      </c>
      <c r="F30" s="112">
        <f t="shared" ref="F30:J30" si="4">SUM(F24:F29)</f>
        <v>107.8</v>
      </c>
      <c r="G30" s="67">
        <f t="shared" si="4"/>
        <v>781.08</v>
      </c>
      <c r="H30" s="67">
        <f t="shared" si="4"/>
        <v>23.584608000000003</v>
      </c>
      <c r="I30" s="67">
        <f t="shared" si="4"/>
        <v>15.745416000000001</v>
      </c>
      <c r="J30" s="120">
        <f t="shared" si="4"/>
        <v>137.05377519999999</v>
      </c>
    </row>
    <row r="31" spans="1:18">
      <c r="A31" s="9" t="s">
        <v>27</v>
      </c>
      <c r="B31" s="29"/>
      <c r="C31" s="17"/>
      <c r="D31" s="19" t="s">
        <v>33</v>
      </c>
      <c r="E31" s="64"/>
      <c r="F31" s="64"/>
      <c r="G31" s="64"/>
      <c r="H31" s="64"/>
      <c r="I31" s="64"/>
      <c r="J31" s="65"/>
    </row>
    <row r="32" spans="1:18" ht="58.5" customHeight="1">
      <c r="A32" s="10"/>
      <c r="B32" s="13" t="s">
        <v>28</v>
      </c>
      <c r="C32" s="43" t="s">
        <v>52</v>
      </c>
      <c r="D32" s="88" t="s">
        <v>54</v>
      </c>
      <c r="E32" s="89">
        <v>260</v>
      </c>
      <c r="F32" s="90">
        <v>23.77</v>
      </c>
      <c r="G32" s="91">
        <v>162.19999999999999</v>
      </c>
      <c r="H32" s="91">
        <v>7.8757900000000003</v>
      </c>
      <c r="I32" s="91">
        <v>7.2050000000000001</v>
      </c>
      <c r="J32" s="92">
        <v>17.956575000000001</v>
      </c>
    </row>
    <row r="33" spans="1:10" ht="45.75" customHeight="1">
      <c r="A33" s="24"/>
      <c r="B33" s="13" t="s">
        <v>29</v>
      </c>
      <c r="C33" s="43" t="s">
        <v>57</v>
      </c>
      <c r="D33" s="88" t="s">
        <v>58</v>
      </c>
      <c r="E33" s="89">
        <v>100</v>
      </c>
      <c r="F33" s="98">
        <v>55.91</v>
      </c>
      <c r="G33" s="90">
        <f>G25/90*100</f>
        <v>195.9111111111111</v>
      </c>
      <c r="H33" s="90">
        <f t="shared" ref="H33:J33" si="5">H25/90*100</f>
        <v>5.1205422222222223</v>
      </c>
      <c r="I33" s="90">
        <f t="shared" si="5"/>
        <v>4.8341902222222215</v>
      </c>
      <c r="J33" s="97">
        <f t="shared" si="5"/>
        <v>35.03168355555556</v>
      </c>
    </row>
    <row r="34" spans="1:10" ht="40.5" customHeight="1">
      <c r="A34" s="24"/>
      <c r="B34" s="13" t="s">
        <v>40</v>
      </c>
      <c r="C34" s="56" t="s">
        <v>55</v>
      </c>
      <c r="D34" s="40" t="s">
        <v>62</v>
      </c>
      <c r="E34" s="66">
        <v>180</v>
      </c>
      <c r="F34" s="66" t="s">
        <v>61</v>
      </c>
      <c r="G34" s="57">
        <v>222.26666666666665</v>
      </c>
      <c r="H34" s="57">
        <v>6.2777777777777777</v>
      </c>
      <c r="I34" s="57">
        <v>4.6555555555555559</v>
      </c>
      <c r="J34" s="58">
        <v>38.788888888888884</v>
      </c>
    </row>
    <row r="35" spans="1:10" ht="27" customHeight="1">
      <c r="A35" s="24"/>
      <c r="B35" s="26" t="s">
        <v>30</v>
      </c>
      <c r="C35" s="12" t="s">
        <v>63</v>
      </c>
      <c r="D35" s="25" t="s">
        <v>64</v>
      </c>
      <c r="E35" s="93">
        <v>200</v>
      </c>
      <c r="F35" s="90">
        <v>6.65</v>
      </c>
      <c r="G35" s="95">
        <v>72.22</v>
      </c>
      <c r="H35" s="95">
        <v>0.45600000000000002</v>
      </c>
      <c r="I35" s="95">
        <v>6.0084800000000001E-2</v>
      </c>
      <c r="J35" s="96">
        <v>17.46</v>
      </c>
    </row>
    <row r="36" spans="1:10">
      <c r="A36" s="10"/>
      <c r="B36" s="11" t="s">
        <v>23</v>
      </c>
      <c r="C36" s="12" t="s">
        <v>24</v>
      </c>
      <c r="D36" s="23" t="s">
        <v>38</v>
      </c>
      <c r="E36" s="60">
        <v>50</v>
      </c>
      <c r="F36" s="60">
        <v>4.2</v>
      </c>
      <c r="G36" s="61">
        <v>125</v>
      </c>
      <c r="H36" s="61">
        <v>3.74</v>
      </c>
      <c r="I36" s="61">
        <v>0.5</v>
      </c>
      <c r="J36" s="62">
        <v>25.5</v>
      </c>
    </row>
    <row r="37" spans="1:10">
      <c r="A37" s="10"/>
      <c r="B37" s="113" t="s">
        <v>31</v>
      </c>
      <c r="C37" s="114" t="s">
        <v>24</v>
      </c>
      <c r="D37" s="115" t="s">
        <v>32</v>
      </c>
      <c r="E37" s="116">
        <v>40</v>
      </c>
      <c r="F37" s="116">
        <v>2</v>
      </c>
      <c r="G37" s="117">
        <v>79.2</v>
      </c>
      <c r="H37" s="117">
        <v>2.64</v>
      </c>
      <c r="I37" s="117">
        <v>0.48</v>
      </c>
      <c r="J37" s="118">
        <v>15.84</v>
      </c>
    </row>
    <row r="38" spans="1:10" ht="15.75" thickBot="1">
      <c r="A38" s="14"/>
      <c r="B38" s="15"/>
      <c r="C38" s="111"/>
      <c r="D38" s="16" t="s">
        <v>43</v>
      </c>
      <c r="E38" s="67">
        <f>SUM(E32:E37)</f>
        <v>830</v>
      </c>
      <c r="F38" s="112">
        <f>SUM(F32:F37)</f>
        <v>92.53</v>
      </c>
      <c r="G38" s="67">
        <f t="shared" ref="G38:J38" si="6">SUM(G32:G37)</f>
        <v>856.79777777777781</v>
      </c>
      <c r="H38" s="67">
        <f t="shared" si="6"/>
        <v>26.110109999999999</v>
      </c>
      <c r="I38" s="67">
        <f t="shared" si="6"/>
        <v>17.734830577777775</v>
      </c>
      <c r="J38" s="120">
        <f t="shared" si="6"/>
        <v>150.57714744444445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F17+F30</f>
        <v>195.6</v>
      </c>
      <c r="G39" s="108"/>
      <c r="H39" s="109"/>
      <c r="I39" s="109"/>
      <c r="J39" s="110"/>
    </row>
    <row r="40" spans="1:10" ht="15.75" thickBot="1">
      <c r="A40" s="99"/>
      <c r="B40" s="206" t="s">
        <v>43</v>
      </c>
      <c r="C40" s="207"/>
      <c r="D40" s="101" t="s">
        <v>60</v>
      </c>
      <c r="E40" s="100"/>
      <c r="F40" s="102">
        <f>F22+F38</f>
        <v>195.59956521739127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topLeftCell="A7" workbookViewId="0">
      <selection activeCell="M23" sqref="M23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45813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29" t="s">
        <v>22</v>
      </c>
      <c r="C14" s="43" t="s">
        <v>99</v>
      </c>
      <c r="D14" s="25" t="s">
        <v>167</v>
      </c>
      <c r="E14" s="77">
        <v>200</v>
      </c>
      <c r="F14" s="41">
        <v>47.8</v>
      </c>
      <c r="G14" s="86">
        <f>G20/230*200</f>
        <v>217.25217391304346</v>
      </c>
      <c r="H14" s="86">
        <f t="shared" ref="H14:J14" si="0">H20/230*200</f>
        <v>6.8758573913043479</v>
      </c>
      <c r="I14" s="86">
        <f t="shared" si="0"/>
        <v>6.813739130434783</v>
      </c>
      <c r="J14" s="87">
        <f t="shared" si="0"/>
        <v>32.105772173913046</v>
      </c>
      <c r="L14" s="31"/>
    </row>
    <row r="15" spans="1:18" ht="21.75" customHeight="1">
      <c r="A15" s="54"/>
      <c r="B15" s="13" t="s">
        <v>44</v>
      </c>
      <c r="C15" s="12" t="s">
        <v>45</v>
      </c>
      <c r="D15" s="134" t="s">
        <v>166</v>
      </c>
      <c r="E15" s="93">
        <v>200</v>
      </c>
      <c r="F15" s="135">
        <v>6.2</v>
      </c>
      <c r="G15" s="91">
        <v>37</v>
      </c>
      <c r="H15" s="91">
        <v>9.5000000000000001E-2</v>
      </c>
      <c r="I15" s="91">
        <v>2.3970000000000002E-2</v>
      </c>
      <c r="J15" s="62">
        <v>9.1</v>
      </c>
      <c r="L15" s="31"/>
    </row>
    <row r="16" spans="1:18">
      <c r="A16" s="54"/>
      <c r="B16" s="13" t="s">
        <v>71</v>
      </c>
      <c r="C16" s="12" t="s">
        <v>24</v>
      </c>
      <c r="D16" s="130" t="s">
        <v>133</v>
      </c>
      <c r="E16" s="93">
        <v>75</v>
      </c>
      <c r="F16" s="131">
        <v>26</v>
      </c>
      <c r="G16" s="95">
        <v>236.26</v>
      </c>
      <c r="H16" s="95">
        <v>5.12</v>
      </c>
      <c r="I16" s="95">
        <v>5.38</v>
      </c>
      <c r="J16" s="96">
        <v>41.39</v>
      </c>
      <c r="K16" s="32"/>
      <c r="L16" s="33"/>
      <c r="M16" s="34"/>
      <c r="N16" s="35"/>
      <c r="O16" s="36"/>
      <c r="P16" s="36"/>
      <c r="Q16" s="36"/>
      <c r="R16" s="36"/>
    </row>
    <row r="17" spans="1:18" ht="18" customHeight="1">
      <c r="A17" s="54"/>
      <c r="B17" s="132" t="s">
        <v>23</v>
      </c>
      <c r="C17" s="114" t="s">
        <v>24</v>
      </c>
      <c r="D17" s="23" t="s">
        <v>38</v>
      </c>
      <c r="E17" s="93">
        <v>40</v>
      </c>
      <c r="F17" s="133">
        <v>4</v>
      </c>
      <c r="G17" s="95">
        <v>100</v>
      </c>
      <c r="H17" s="95">
        <v>3</v>
      </c>
      <c r="I17" s="95">
        <v>0.4</v>
      </c>
      <c r="J17" s="96">
        <v>20.399999999999999</v>
      </c>
      <c r="L17" s="37"/>
    </row>
    <row r="18" spans="1:18" ht="16.5" thickBot="1">
      <c r="A18" s="14"/>
      <c r="B18" s="15"/>
      <c r="C18" s="55"/>
      <c r="D18" s="16" t="s">
        <v>43</v>
      </c>
      <c r="E18" s="67">
        <f>SUM(E14:E17)</f>
        <v>515</v>
      </c>
      <c r="F18" s="63">
        <f>SUM(F14:F17)</f>
        <v>84</v>
      </c>
      <c r="G18" s="63">
        <f t="shared" ref="G18:J18" si="1">SUM(G14:G17)</f>
        <v>590.5121739130434</v>
      </c>
      <c r="H18" s="63">
        <f t="shared" si="1"/>
        <v>15.090857391304347</v>
      </c>
      <c r="I18" s="63">
        <f t="shared" si="1"/>
        <v>12.617709130434784</v>
      </c>
      <c r="J18" s="68">
        <f t="shared" si="1"/>
        <v>102.99577217391305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39" customHeight="1">
      <c r="A20" s="54"/>
      <c r="B20" s="129" t="s">
        <v>22</v>
      </c>
      <c r="C20" s="43" t="s">
        <v>99</v>
      </c>
      <c r="D20" s="25" t="s">
        <v>165</v>
      </c>
      <c r="E20" s="77">
        <v>230</v>
      </c>
      <c r="F20" s="41">
        <v>47.85</v>
      </c>
      <c r="G20" s="86">
        <v>249.84</v>
      </c>
      <c r="H20" s="86">
        <v>7.9072360000000002</v>
      </c>
      <c r="I20" s="86">
        <v>7.8357999999999999</v>
      </c>
      <c r="J20" s="87">
        <v>36.921638000000002</v>
      </c>
    </row>
    <row r="21" spans="1:18" ht="24.75" customHeight="1">
      <c r="A21" s="10"/>
      <c r="B21" s="13" t="s">
        <v>44</v>
      </c>
      <c r="C21" s="12" t="s">
        <v>45</v>
      </c>
      <c r="D21" s="134" t="s">
        <v>166</v>
      </c>
      <c r="E21" s="93">
        <v>200</v>
      </c>
      <c r="F21" s="135">
        <v>6.2</v>
      </c>
      <c r="G21" s="91">
        <v>37</v>
      </c>
      <c r="H21" s="91">
        <v>9.5000000000000001E-2</v>
      </c>
      <c r="I21" s="91">
        <v>2.3970000000000002E-2</v>
      </c>
      <c r="J21" s="62">
        <v>9.1</v>
      </c>
    </row>
    <row r="22" spans="1:18">
      <c r="A22" s="54"/>
      <c r="B22" s="11" t="s">
        <v>71</v>
      </c>
      <c r="C22" s="12" t="s">
        <v>24</v>
      </c>
      <c r="D22" s="25" t="s">
        <v>133</v>
      </c>
      <c r="E22" s="60">
        <v>75</v>
      </c>
      <c r="F22" s="86">
        <v>26</v>
      </c>
      <c r="G22" s="61">
        <v>236.26</v>
      </c>
      <c r="H22" s="61">
        <v>5.12</v>
      </c>
      <c r="I22" s="61">
        <v>5.38</v>
      </c>
      <c r="J22" s="62">
        <v>41.39</v>
      </c>
    </row>
    <row r="23" spans="1:18" ht="22.5">
      <c r="A23" s="54"/>
      <c r="B23" s="11" t="s">
        <v>23</v>
      </c>
      <c r="C23" s="56" t="s">
        <v>24</v>
      </c>
      <c r="D23" s="84" t="s">
        <v>38</v>
      </c>
      <c r="E23" s="85">
        <v>40</v>
      </c>
      <c r="F23" s="86">
        <v>4</v>
      </c>
      <c r="G23" s="86">
        <v>100</v>
      </c>
      <c r="H23" s="86">
        <v>3</v>
      </c>
      <c r="I23" s="86">
        <v>0.4</v>
      </c>
      <c r="J23" s="87">
        <v>20.399999999999999</v>
      </c>
      <c r="K23" s="32"/>
      <c r="L23" s="33"/>
      <c r="M23" s="34"/>
      <c r="N23" s="39"/>
      <c r="O23" s="36"/>
      <c r="P23" s="36"/>
      <c r="Q23" s="36"/>
      <c r="R23" s="36"/>
    </row>
    <row r="24" spans="1:18" ht="15.75" thickBot="1">
      <c r="A24" s="30"/>
      <c r="B24" s="20"/>
      <c r="C24" s="15"/>
      <c r="D24" s="16" t="s">
        <v>43</v>
      </c>
      <c r="E24" s="67">
        <f t="shared" ref="E24:J24" si="2">SUM(E20:E23)</f>
        <v>545</v>
      </c>
      <c r="F24" s="67">
        <f t="shared" si="2"/>
        <v>84.050000000000011</v>
      </c>
      <c r="G24" s="72">
        <f t="shared" si="2"/>
        <v>623.1</v>
      </c>
      <c r="H24" s="72">
        <f t="shared" si="2"/>
        <v>16.122236000000001</v>
      </c>
      <c r="I24" s="72">
        <f t="shared" si="2"/>
        <v>13.63977</v>
      </c>
      <c r="J24" s="73">
        <f t="shared" si="2"/>
        <v>107.81163800000002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68.25" customHeight="1">
      <c r="A26" s="54"/>
      <c r="B26" s="141" t="s">
        <v>28</v>
      </c>
      <c r="C26" s="12" t="s">
        <v>79</v>
      </c>
      <c r="D26" s="88" t="s">
        <v>80</v>
      </c>
      <c r="E26" s="89">
        <v>200</v>
      </c>
      <c r="F26" s="90">
        <v>11.41</v>
      </c>
      <c r="G26" s="90">
        <v>98</v>
      </c>
      <c r="H26" s="142">
        <v>3.74</v>
      </c>
      <c r="I26" s="142">
        <v>6.3680000000000003</v>
      </c>
      <c r="J26" s="143">
        <v>6.4</v>
      </c>
    </row>
    <row r="27" spans="1:18" ht="45" customHeight="1">
      <c r="A27" s="24"/>
      <c r="B27" s="13" t="s">
        <v>29</v>
      </c>
      <c r="C27" s="12" t="s">
        <v>76</v>
      </c>
      <c r="D27" s="25" t="s">
        <v>77</v>
      </c>
      <c r="E27" s="136">
        <v>220</v>
      </c>
      <c r="F27" s="98">
        <v>86.3</v>
      </c>
      <c r="G27" s="137">
        <v>417.92</v>
      </c>
      <c r="H27" s="138">
        <v>19.97</v>
      </c>
      <c r="I27" s="138">
        <v>18.38</v>
      </c>
      <c r="J27" s="139">
        <v>43.15</v>
      </c>
    </row>
    <row r="28" spans="1:18" ht="23.25" customHeight="1">
      <c r="A28" s="10"/>
      <c r="B28" s="26" t="s">
        <v>30</v>
      </c>
      <c r="C28" s="43" t="s">
        <v>127</v>
      </c>
      <c r="D28" s="25" t="s">
        <v>129</v>
      </c>
      <c r="E28" s="93">
        <v>200</v>
      </c>
      <c r="F28" s="90">
        <v>8.4499999999999993</v>
      </c>
      <c r="G28" s="95">
        <v>75.61</v>
      </c>
      <c r="H28" s="95">
        <v>0.38285000000000002</v>
      </c>
      <c r="I28" s="95">
        <v>0.13818</v>
      </c>
      <c r="J28" s="96">
        <v>18.209099999999999</v>
      </c>
    </row>
    <row r="29" spans="1:18">
      <c r="A29" s="10"/>
      <c r="B29" s="11" t="s">
        <v>23</v>
      </c>
      <c r="C29" s="12" t="s">
        <v>24</v>
      </c>
      <c r="D29" s="23" t="s">
        <v>38</v>
      </c>
      <c r="E29" s="60">
        <v>45</v>
      </c>
      <c r="F29" s="60">
        <v>3.44</v>
      </c>
      <c r="G29" s="61">
        <v>112.5</v>
      </c>
      <c r="H29" s="61">
        <v>3.37</v>
      </c>
      <c r="I29" s="61">
        <v>0.45</v>
      </c>
      <c r="J29" s="62">
        <v>22.95</v>
      </c>
    </row>
    <row r="30" spans="1:18">
      <c r="A30" s="10"/>
      <c r="B30" s="113" t="s">
        <v>31</v>
      </c>
      <c r="C30" s="12" t="s">
        <v>24</v>
      </c>
      <c r="D30" s="23" t="s">
        <v>32</v>
      </c>
      <c r="E30" s="93">
        <v>40</v>
      </c>
      <c r="F30" s="119">
        <v>2</v>
      </c>
      <c r="G30" s="95">
        <v>79.2</v>
      </c>
      <c r="H30" s="95">
        <v>2.64</v>
      </c>
      <c r="I30" s="95">
        <v>0.48</v>
      </c>
      <c r="J30" s="96">
        <v>15.84</v>
      </c>
    </row>
    <row r="31" spans="1:18" ht="15.75" thickBot="1">
      <c r="A31" s="10"/>
      <c r="B31" s="27"/>
      <c r="C31" s="28"/>
      <c r="D31" s="16" t="s">
        <v>43</v>
      </c>
      <c r="E31" s="67">
        <f t="shared" ref="E31:J31" si="3">SUM(E26:E30)</f>
        <v>705</v>
      </c>
      <c r="F31" s="112">
        <f t="shared" si="3"/>
        <v>111.6</v>
      </c>
      <c r="G31" s="67">
        <f t="shared" si="3"/>
        <v>783.23000000000013</v>
      </c>
      <c r="H31" s="67">
        <f t="shared" si="3"/>
        <v>30.102850000000004</v>
      </c>
      <c r="I31" s="67">
        <f t="shared" si="3"/>
        <v>25.816179999999996</v>
      </c>
      <c r="J31" s="120">
        <f t="shared" si="3"/>
        <v>106.5491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69.75" customHeight="1">
      <c r="A33" s="10"/>
      <c r="B33" s="13" t="s">
        <v>28</v>
      </c>
      <c r="C33" s="12" t="s">
        <v>79</v>
      </c>
      <c r="D33" s="88" t="s">
        <v>83</v>
      </c>
      <c r="E33" s="89">
        <v>250</v>
      </c>
      <c r="F33" s="90">
        <v>11.45</v>
      </c>
      <c r="G33" s="59">
        <v>122.5</v>
      </c>
      <c r="H33" s="144">
        <v>4.6711568000000003</v>
      </c>
      <c r="I33" s="144">
        <v>7.958672</v>
      </c>
      <c r="J33" s="145">
        <v>8.0036360000000002</v>
      </c>
    </row>
    <row r="34" spans="1:10" ht="42" customHeight="1">
      <c r="A34" s="24"/>
      <c r="B34" s="13" t="s">
        <v>29</v>
      </c>
      <c r="C34" s="12" t="s">
        <v>76</v>
      </c>
      <c r="D34" s="25" t="s">
        <v>78</v>
      </c>
      <c r="E34" s="140">
        <v>260</v>
      </c>
      <c r="F34" s="98">
        <v>85.45</v>
      </c>
      <c r="G34" s="138">
        <f>G27/220*260</f>
        <v>493.90545454545457</v>
      </c>
      <c r="H34" s="138">
        <f t="shared" ref="H34:J34" si="4">H27/220*260</f>
        <v>23.600909090909092</v>
      </c>
      <c r="I34" s="138">
        <f t="shared" si="4"/>
        <v>21.721818181818183</v>
      </c>
      <c r="J34" s="139">
        <f t="shared" si="4"/>
        <v>50.995454545454542</v>
      </c>
    </row>
    <row r="35" spans="1:10" ht="27" customHeight="1">
      <c r="A35" s="24"/>
      <c r="B35" s="26" t="s">
        <v>30</v>
      </c>
      <c r="C35" s="43" t="s">
        <v>127</v>
      </c>
      <c r="D35" s="25" t="s">
        <v>129</v>
      </c>
      <c r="E35" s="93">
        <v>200</v>
      </c>
      <c r="F35" s="90">
        <v>8.4499999999999993</v>
      </c>
      <c r="G35" s="95">
        <v>75.61</v>
      </c>
      <c r="H35" s="95">
        <v>0.38285000000000002</v>
      </c>
      <c r="I35" s="95">
        <v>0.13818</v>
      </c>
      <c r="J35" s="96">
        <v>18.209099999999999</v>
      </c>
    </row>
    <row r="36" spans="1:10">
      <c r="A36" s="10"/>
      <c r="B36" s="11" t="s">
        <v>23</v>
      </c>
      <c r="C36" s="12" t="s">
        <v>24</v>
      </c>
      <c r="D36" s="23" t="s">
        <v>38</v>
      </c>
      <c r="E36" s="60">
        <v>50</v>
      </c>
      <c r="F36" s="60">
        <v>4.2</v>
      </c>
      <c r="G36" s="61">
        <v>125</v>
      </c>
      <c r="H36" s="61">
        <v>3.74</v>
      </c>
      <c r="I36" s="61">
        <v>0.5</v>
      </c>
      <c r="J36" s="62">
        <v>25.5</v>
      </c>
    </row>
    <row r="37" spans="1:10">
      <c r="A37" s="10"/>
      <c r="B37" s="113" t="s">
        <v>31</v>
      </c>
      <c r="C37" s="114" t="s">
        <v>24</v>
      </c>
      <c r="D37" s="115" t="s">
        <v>32</v>
      </c>
      <c r="E37" s="116">
        <v>40</v>
      </c>
      <c r="F37" s="116">
        <v>2</v>
      </c>
      <c r="G37" s="117">
        <v>79.2</v>
      </c>
      <c r="H37" s="117">
        <v>2.64</v>
      </c>
      <c r="I37" s="117">
        <v>0.48</v>
      </c>
      <c r="J37" s="118">
        <v>15.84</v>
      </c>
    </row>
    <row r="38" spans="1:10" ht="15.75" thickBot="1">
      <c r="A38" s="14"/>
      <c r="B38" s="15"/>
      <c r="C38" s="111"/>
      <c r="D38" s="16" t="s">
        <v>43</v>
      </c>
      <c r="E38" s="67">
        <f>SUM(E33:E37)</f>
        <v>800</v>
      </c>
      <c r="F38" s="112">
        <f>SUM(F33:F37)</f>
        <v>111.55000000000001</v>
      </c>
      <c r="G38" s="67">
        <f>SUM(G33:G37)</f>
        <v>896.21545454545469</v>
      </c>
      <c r="H38" s="67">
        <f t="shared" ref="H38:J38" si="5">SUM(H33:H37)</f>
        <v>35.03491589090909</v>
      </c>
      <c r="I38" s="67">
        <f t="shared" si="5"/>
        <v>30.798670181818181</v>
      </c>
      <c r="J38" s="120">
        <f t="shared" si="5"/>
        <v>118.54819054545455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195.60000000000002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tabSelected="1" topLeftCell="A7" workbookViewId="0">
      <selection activeCell="D25" sqref="D25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45814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35.25" customHeight="1">
      <c r="A14" s="54"/>
      <c r="B14" s="11" t="s">
        <v>22</v>
      </c>
      <c r="C14" s="43" t="s">
        <v>41</v>
      </c>
      <c r="D14" s="44" t="s">
        <v>48</v>
      </c>
      <c r="E14" s="77">
        <v>230</v>
      </c>
      <c r="F14" s="77">
        <v>49.8</v>
      </c>
      <c r="G14" s="78">
        <v>295.33</v>
      </c>
      <c r="H14" s="79">
        <v>6.58</v>
      </c>
      <c r="I14" s="80">
        <v>11.15</v>
      </c>
      <c r="J14" s="81">
        <v>42.15</v>
      </c>
      <c r="L14" s="31"/>
    </row>
    <row r="15" spans="1:18" ht="24">
      <c r="A15" s="54"/>
      <c r="B15" s="11" t="s">
        <v>36</v>
      </c>
      <c r="C15" s="12" t="s">
        <v>39</v>
      </c>
      <c r="D15" s="25" t="s">
        <v>47</v>
      </c>
      <c r="E15" s="60">
        <v>70</v>
      </c>
      <c r="F15" s="60">
        <v>31.8</v>
      </c>
      <c r="G15" s="61">
        <v>219.1</v>
      </c>
      <c r="H15" s="61">
        <v>10.74</v>
      </c>
      <c r="I15" s="61">
        <v>11.34</v>
      </c>
      <c r="J15" s="62">
        <v>17.989999999999998</v>
      </c>
      <c r="K15" s="32"/>
      <c r="L15" s="33"/>
      <c r="M15" s="34"/>
      <c r="N15" s="35"/>
      <c r="O15" s="36"/>
      <c r="P15" s="36"/>
      <c r="Q15" s="36"/>
      <c r="R15" s="36"/>
    </row>
    <row r="16" spans="1:18" ht="18" customHeight="1">
      <c r="A16" s="54"/>
      <c r="B16" s="11" t="s">
        <v>44</v>
      </c>
      <c r="C16" s="56" t="s">
        <v>45</v>
      </c>
      <c r="D16" s="84" t="s">
        <v>46</v>
      </c>
      <c r="E16" s="85">
        <v>200</v>
      </c>
      <c r="F16" s="85">
        <v>6.2</v>
      </c>
      <c r="G16" s="86">
        <v>37</v>
      </c>
      <c r="H16" s="86">
        <v>9.5000000000000001E-2</v>
      </c>
      <c r="I16" s="86">
        <v>2.3970000000000002E-2</v>
      </c>
      <c r="J16" s="87">
        <v>9.1</v>
      </c>
      <c r="L16" s="37"/>
    </row>
    <row r="17" spans="1:18" ht="16.5" thickBot="1">
      <c r="A17" s="14"/>
      <c r="B17" s="15"/>
      <c r="C17" s="55"/>
      <c r="D17" s="16" t="s">
        <v>43</v>
      </c>
      <c r="E17" s="67">
        <f>SUM(E14:E16)</f>
        <v>500</v>
      </c>
      <c r="F17" s="63">
        <f t="shared" ref="F17:J17" si="0">SUM(F14:F16)</f>
        <v>87.8</v>
      </c>
      <c r="G17" s="63">
        <f t="shared" si="0"/>
        <v>551.42999999999995</v>
      </c>
      <c r="H17" s="63">
        <f t="shared" si="0"/>
        <v>17.414999999999999</v>
      </c>
      <c r="I17" s="63">
        <f t="shared" si="0"/>
        <v>22.51397</v>
      </c>
      <c r="J17" s="68">
        <f t="shared" si="0"/>
        <v>69.239999999999995</v>
      </c>
      <c r="L17" s="38"/>
    </row>
    <row r="18" spans="1:18">
      <c r="A18" s="9" t="s">
        <v>20</v>
      </c>
      <c r="B18" s="17"/>
      <c r="C18" s="18"/>
      <c r="D18" s="19" t="s">
        <v>25</v>
      </c>
      <c r="E18" s="69"/>
      <c r="F18" s="69"/>
      <c r="G18" s="70"/>
      <c r="H18" s="70"/>
      <c r="I18" s="70"/>
      <c r="J18" s="71"/>
    </row>
    <row r="19" spans="1:18" ht="39" customHeight="1">
      <c r="A19" s="54"/>
      <c r="B19" s="11" t="s">
        <v>22</v>
      </c>
      <c r="C19" s="43" t="s">
        <v>41</v>
      </c>
      <c r="D19" s="44" t="s">
        <v>50</v>
      </c>
      <c r="E19" s="77">
        <v>270</v>
      </c>
      <c r="F19" s="86">
        <f>F14/230*270</f>
        <v>58.460869565217386</v>
      </c>
      <c r="G19" s="79">
        <f>G14/230*270</f>
        <v>346.69173913043471</v>
      </c>
      <c r="H19" s="79">
        <f t="shared" ref="H19:J19" si="1">H14/230*270</f>
        <v>7.724347826086956</v>
      </c>
      <c r="I19" s="79">
        <f t="shared" si="1"/>
        <v>13.089130434782609</v>
      </c>
      <c r="J19" s="82">
        <f t="shared" si="1"/>
        <v>49.480434782608697</v>
      </c>
    </row>
    <row r="20" spans="1:18" ht="24">
      <c r="A20" s="10"/>
      <c r="B20" s="11" t="s">
        <v>36</v>
      </c>
      <c r="C20" s="12" t="s">
        <v>39</v>
      </c>
      <c r="D20" s="25" t="s">
        <v>153</v>
      </c>
      <c r="E20" s="60">
        <v>80</v>
      </c>
      <c r="F20" s="86">
        <f t="shared" ref="F20:F21" si="2">F15/230*270</f>
        <v>37.330434782608691</v>
      </c>
      <c r="G20" s="61">
        <v>219.1</v>
      </c>
      <c r="H20" s="61">
        <v>10.74</v>
      </c>
      <c r="I20" s="61">
        <v>11.34</v>
      </c>
      <c r="J20" s="62">
        <v>17.989999999999998</v>
      </c>
    </row>
    <row r="21" spans="1:18">
      <c r="A21" s="10"/>
      <c r="B21" s="11" t="s">
        <v>44</v>
      </c>
      <c r="C21" s="56" t="s">
        <v>45</v>
      </c>
      <c r="D21" s="84" t="s">
        <v>46</v>
      </c>
      <c r="E21" s="85">
        <v>200</v>
      </c>
      <c r="F21" s="86">
        <f t="shared" si="2"/>
        <v>7.2782608695652176</v>
      </c>
      <c r="G21" s="86">
        <v>37</v>
      </c>
      <c r="H21" s="86">
        <v>9.5000000000000001E-2</v>
      </c>
      <c r="I21" s="86">
        <v>2.3970000000000002E-2</v>
      </c>
      <c r="J21" s="87">
        <v>9.1</v>
      </c>
      <c r="K21" s="32"/>
      <c r="L21" s="33"/>
      <c r="M21" s="34"/>
      <c r="N21" s="39"/>
      <c r="O21" s="36"/>
      <c r="P21" s="36"/>
      <c r="Q21" s="36"/>
      <c r="R21" s="36"/>
    </row>
    <row r="22" spans="1:18" ht="15.75" thickBot="1">
      <c r="A22" s="30"/>
      <c r="B22" s="20"/>
      <c r="C22" s="15"/>
      <c r="D22" s="16" t="s">
        <v>43</v>
      </c>
      <c r="E22" s="67">
        <f t="shared" ref="E22:J22" si="3">SUM(E19:E21)</f>
        <v>550</v>
      </c>
      <c r="F22" s="67">
        <f t="shared" si="3"/>
        <v>103.06956521739129</v>
      </c>
      <c r="G22" s="72">
        <f t="shared" si="3"/>
        <v>602.79173913043473</v>
      </c>
      <c r="H22" s="72">
        <f t="shared" si="3"/>
        <v>18.559347826086956</v>
      </c>
      <c r="I22" s="72">
        <f t="shared" si="3"/>
        <v>24.453100434782606</v>
      </c>
      <c r="J22" s="73">
        <f t="shared" si="3"/>
        <v>76.570434782608686</v>
      </c>
    </row>
    <row r="23" spans="1:18" ht="15.75" thickBot="1">
      <c r="A23" s="9"/>
      <c r="B23" s="21"/>
      <c r="C23" s="22"/>
      <c r="D23" s="121" t="s">
        <v>26</v>
      </c>
      <c r="E23" s="74"/>
      <c r="F23" s="74"/>
      <c r="G23" s="75"/>
      <c r="H23" s="75"/>
      <c r="I23" s="75"/>
      <c r="J23" s="76"/>
    </row>
    <row r="24" spans="1:18" ht="56.25" customHeight="1">
      <c r="A24" s="9"/>
      <c r="B24" s="29" t="s">
        <v>28</v>
      </c>
      <c r="C24" s="122" t="s">
        <v>52</v>
      </c>
      <c r="D24" s="123" t="s">
        <v>53</v>
      </c>
      <c r="E24" s="124">
        <v>210</v>
      </c>
      <c r="F24" s="125">
        <v>21</v>
      </c>
      <c r="G24" s="126">
        <v>140.80000000000001</v>
      </c>
      <c r="H24" s="126">
        <v>6.8601200000000002</v>
      </c>
      <c r="I24" s="126">
        <v>6.2145599999999996</v>
      </c>
      <c r="J24" s="127">
        <v>14.365259999999999</v>
      </c>
    </row>
    <row r="25" spans="1:18" ht="45" customHeight="1">
      <c r="A25" s="24"/>
      <c r="B25" s="13" t="s">
        <v>29</v>
      </c>
      <c r="C25" s="43" t="s">
        <v>57</v>
      </c>
      <c r="D25" s="88" t="s">
        <v>58</v>
      </c>
      <c r="E25" s="89">
        <v>90</v>
      </c>
      <c r="F25" s="98">
        <v>54.91</v>
      </c>
      <c r="G25" s="90">
        <v>176.32</v>
      </c>
      <c r="H25" s="95">
        <v>4.6084880000000004</v>
      </c>
      <c r="I25" s="95">
        <v>4.3507711999999996</v>
      </c>
      <c r="J25" s="96">
        <v>31.528515200000001</v>
      </c>
    </row>
    <row r="26" spans="1:18" ht="36.75">
      <c r="A26" s="24"/>
      <c r="B26" s="13" t="s">
        <v>40</v>
      </c>
      <c r="C26" s="12" t="s">
        <v>55</v>
      </c>
      <c r="D26" s="25" t="s">
        <v>56</v>
      </c>
      <c r="E26" s="93">
        <v>160</v>
      </c>
      <c r="F26" s="94">
        <v>19.8</v>
      </c>
      <c r="G26" s="90">
        <v>200.04</v>
      </c>
      <c r="H26" s="95">
        <v>5.65</v>
      </c>
      <c r="I26" s="95">
        <v>4.1900000000000004</v>
      </c>
      <c r="J26" s="96">
        <v>34.909999999999997</v>
      </c>
    </row>
    <row r="27" spans="1:18" ht="28.5" customHeight="1">
      <c r="A27" s="10"/>
      <c r="B27" s="26" t="s">
        <v>30</v>
      </c>
      <c r="C27" s="12" t="s">
        <v>63</v>
      </c>
      <c r="D27" s="25" t="s">
        <v>64</v>
      </c>
      <c r="E27" s="93">
        <v>200</v>
      </c>
      <c r="F27" s="90">
        <v>6.65</v>
      </c>
      <c r="G27" s="95">
        <v>72.22</v>
      </c>
      <c r="H27" s="95">
        <v>0.45600000000000002</v>
      </c>
      <c r="I27" s="95">
        <v>6.0084800000000001E-2</v>
      </c>
      <c r="J27" s="96">
        <v>17.46</v>
      </c>
    </row>
    <row r="28" spans="1:18">
      <c r="A28" s="10"/>
      <c r="B28" s="11" t="s">
        <v>23</v>
      </c>
      <c r="C28" s="12" t="s">
        <v>24</v>
      </c>
      <c r="D28" s="23" t="s">
        <v>38</v>
      </c>
      <c r="E28" s="60">
        <v>45</v>
      </c>
      <c r="F28" s="60">
        <v>3.44</v>
      </c>
      <c r="G28" s="61">
        <v>112.5</v>
      </c>
      <c r="H28" s="61">
        <v>3.37</v>
      </c>
      <c r="I28" s="61">
        <v>0.45</v>
      </c>
      <c r="J28" s="62">
        <v>22.95</v>
      </c>
    </row>
    <row r="29" spans="1:18">
      <c r="A29" s="10"/>
      <c r="B29" s="113" t="s">
        <v>31</v>
      </c>
      <c r="C29" s="12" t="s">
        <v>24</v>
      </c>
      <c r="D29" s="23" t="s">
        <v>32</v>
      </c>
      <c r="E29" s="93">
        <v>40</v>
      </c>
      <c r="F29" s="119">
        <v>2</v>
      </c>
      <c r="G29" s="95">
        <v>79.2</v>
      </c>
      <c r="H29" s="95">
        <v>2.64</v>
      </c>
      <c r="I29" s="95">
        <v>0.48</v>
      </c>
      <c r="J29" s="96">
        <v>15.84</v>
      </c>
    </row>
    <row r="30" spans="1:18" ht="15.75" thickBot="1">
      <c r="A30" s="10"/>
      <c r="B30" s="27"/>
      <c r="C30" s="28"/>
      <c r="D30" s="16" t="s">
        <v>43</v>
      </c>
      <c r="E30" s="67">
        <f>SUM(E24:E29)</f>
        <v>745</v>
      </c>
      <c r="F30" s="112">
        <f t="shared" ref="F30:J30" si="4">SUM(F24:F29)</f>
        <v>107.8</v>
      </c>
      <c r="G30" s="67">
        <f t="shared" si="4"/>
        <v>781.08</v>
      </c>
      <c r="H30" s="67">
        <f t="shared" si="4"/>
        <v>23.584608000000003</v>
      </c>
      <c r="I30" s="67">
        <f t="shared" si="4"/>
        <v>15.745416000000001</v>
      </c>
      <c r="J30" s="120">
        <f t="shared" si="4"/>
        <v>137.05377519999999</v>
      </c>
    </row>
    <row r="31" spans="1:18">
      <c r="A31" s="9" t="s">
        <v>27</v>
      </c>
      <c r="B31" s="29"/>
      <c r="C31" s="17"/>
      <c r="D31" s="19" t="s">
        <v>33</v>
      </c>
      <c r="E31" s="64"/>
      <c r="F31" s="64"/>
      <c r="G31" s="64"/>
      <c r="H31" s="64"/>
      <c r="I31" s="64"/>
      <c r="J31" s="65"/>
    </row>
    <row r="32" spans="1:18" ht="58.5" customHeight="1">
      <c r="A32" s="10"/>
      <c r="B32" s="13" t="s">
        <v>28</v>
      </c>
      <c r="C32" s="43" t="s">
        <v>52</v>
      </c>
      <c r="D32" s="88" t="s">
        <v>54</v>
      </c>
      <c r="E32" s="89">
        <v>260</v>
      </c>
      <c r="F32" s="90">
        <v>23.77</v>
      </c>
      <c r="G32" s="91">
        <v>162.19999999999999</v>
      </c>
      <c r="H32" s="91">
        <v>7.8757900000000003</v>
      </c>
      <c r="I32" s="91">
        <v>7.2050000000000001</v>
      </c>
      <c r="J32" s="92">
        <v>17.956575000000001</v>
      </c>
    </row>
    <row r="33" spans="1:10" ht="45.75" customHeight="1">
      <c r="A33" s="24"/>
      <c r="B33" s="13" t="s">
        <v>29</v>
      </c>
      <c r="C33" s="43" t="s">
        <v>57</v>
      </c>
      <c r="D33" s="88" t="s">
        <v>58</v>
      </c>
      <c r="E33" s="89">
        <v>100</v>
      </c>
      <c r="F33" s="98">
        <v>55.91</v>
      </c>
      <c r="G33" s="90">
        <f>G25/90*100</f>
        <v>195.9111111111111</v>
      </c>
      <c r="H33" s="90">
        <f t="shared" ref="H33:J33" si="5">H25/90*100</f>
        <v>5.1205422222222223</v>
      </c>
      <c r="I33" s="90">
        <f t="shared" si="5"/>
        <v>4.8341902222222215</v>
      </c>
      <c r="J33" s="97">
        <f t="shared" si="5"/>
        <v>35.03168355555556</v>
      </c>
    </row>
    <row r="34" spans="1:10" ht="40.5" customHeight="1">
      <c r="A34" s="24"/>
      <c r="B34" s="13" t="s">
        <v>40</v>
      </c>
      <c r="C34" s="56" t="s">
        <v>55</v>
      </c>
      <c r="D34" s="40" t="s">
        <v>62</v>
      </c>
      <c r="E34" s="66">
        <v>180</v>
      </c>
      <c r="F34" s="66" t="s">
        <v>61</v>
      </c>
      <c r="G34" s="57">
        <v>222.26666666666665</v>
      </c>
      <c r="H34" s="57">
        <v>6.2777777777777777</v>
      </c>
      <c r="I34" s="57">
        <v>4.6555555555555559</v>
      </c>
      <c r="J34" s="58">
        <v>38.788888888888884</v>
      </c>
    </row>
    <row r="35" spans="1:10" ht="27" customHeight="1">
      <c r="A35" s="24"/>
      <c r="B35" s="26" t="s">
        <v>30</v>
      </c>
      <c r="C35" s="12" t="s">
        <v>63</v>
      </c>
      <c r="D35" s="25" t="s">
        <v>64</v>
      </c>
      <c r="E35" s="93">
        <v>200</v>
      </c>
      <c r="F35" s="90">
        <v>6.65</v>
      </c>
      <c r="G35" s="95">
        <v>72.22</v>
      </c>
      <c r="H35" s="95">
        <v>0.45600000000000002</v>
      </c>
      <c r="I35" s="95">
        <v>6.0084800000000001E-2</v>
      </c>
      <c r="J35" s="96">
        <v>17.46</v>
      </c>
    </row>
    <row r="36" spans="1:10">
      <c r="A36" s="10"/>
      <c r="B36" s="11" t="s">
        <v>23</v>
      </c>
      <c r="C36" s="12" t="s">
        <v>24</v>
      </c>
      <c r="D36" s="23" t="s">
        <v>38</v>
      </c>
      <c r="E36" s="60">
        <v>50</v>
      </c>
      <c r="F36" s="60">
        <v>4.2</v>
      </c>
      <c r="G36" s="61">
        <v>125</v>
      </c>
      <c r="H36" s="61">
        <v>3.74</v>
      </c>
      <c r="I36" s="61">
        <v>0.5</v>
      </c>
      <c r="J36" s="62">
        <v>25.5</v>
      </c>
    </row>
    <row r="37" spans="1:10">
      <c r="A37" s="10"/>
      <c r="B37" s="113" t="s">
        <v>31</v>
      </c>
      <c r="C37" s="114" t="s">
        <v>24</v>
      </c>
      <c r="D37" s="115" t="s">
        <v>32</v>
      </c>
      <c r="E37" s="116">
        <v>40</v>
      </c>
      <c r="F37" s="116">
        <v>2</v>
      </c>
      <c r="G37" s="117">
        <v>79.2</v>
      </c>
      <c r="H37" s="117">
        <v>2.64</v>
      </c>
      <c r="I37" s="117">
        <v>0.48</v>
      </c>
      <c r="J37" s="118">
        <v>15.84</v>
      </c>
    </row>
    <row r="38" spans="1:10" ht="15.75" thickBot="1">
      <c r="A38" s="14"/>
      <c r="B38" s="15"/>
      <c r="C38" s="111"/>
      <c r="D38" s="16" t="s">
        <v>43</v>
      </c>
      <c r="E38" s="67">
        <f>SUM(E32:E37)</f>
        <v>830</v>
      </c>
      <c r="F38" s="112">
        <f>SUM(F32:F37)</f>
        <v>92.53</v>
      </c>
      <c r="G38" s="67">
        <f t="shared" ref="G38:J38" si="6">SUM(G32:G37)</f>
        <v>856.79777777777781</v>
      </c>
      <c r="H38" s="67">
        <f t="shared" si="6"/>
        <v>26.110109999999999</v>
      </c>
      <c r="I38" s="67">
        <f t="shared" si="6"/>
        <v>17.734830577777775</v>
      </c>
      <c r="J38" s="120">
        <f t="shared" si="6"/>
        <v>150.57714744444445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F17+F30</f>
        <v>195.6</v>
      </c>
      <c r="G39" s="108"/>
      <c r="H39" s="109"/>
      <c r="I39" s="109"/>
      <c r="J39" s="110"/>
    </row>
    <row r="40" spans="1:10" ht="15.75" thickBot="1">
      <c r="A40" s="99"/>
      <c r="B40" s="206" t="s">
        <v>43</v>
      </c>
      <c r="C40" s="207"/>
      <c r="D40" s="101" t="s">
        <v>60</v>
      </c>
      <c r="E40" s="100"/>
      <c r="F40" s="102">
        <f>F22+F38</f>
        <v>195.59956521739127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topLeftCell="A7" workbookViewId="0">
      <selection activeCell="Q15" sqref="Q15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45815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29" t="s">
        <v>22</v>
      </c>
      <c r="C14" s="43" t="s">
        <v>68</v>
      </c>
      <c r="D14" s="25" t="s">
        <v>69</v>
      </c>
      <c r="E14" s="77">
        <v>220</v>
      </c>
      <c r="F14" s="41">
        <v>60</v>
      </c>
      <c r="G14" s="86">
        <v>283.3</v>
      </c>
      <c r="H14" s="86">
        <v>7.16</v>
      </c>
      <c r="I14" s="86">
        <v>10.73</v>
      </c>
      <c r="J14" s="87">
        <v>39.369999999999997</v>
      </c>
      <c r="L14" s="31"/>
    </row>
    <row r="15" spans="1:18" ht="21.75" customHeight="1">
      <c r="A15" s="54"/>
      <c r="B15" s="13" t="s">
        <v>44</v>
      </c>
      <c r="C15" s="12" t="s">
        <v>74</v>
      </c>
      <c r="D15" s="134" t="s">
        <v>75</v>
      </c>
      <c r="E15" s="93">
        <v>200</v>
      </c>
      <c r="F15" s="135">
        <v>13.77</v>
      </c>
      <c r="G15" s="91">
        <v>96.7</v>
      </c>
      <c r="H15" s="91">
        <v>2.36504</v>
      </c>
      <c r="I15" s="91">
        <v>2.2351999999999999</v>
      </c>
      <c r="J15" s="62">
        <v>15.42</v>
      </c>
      <c r="L15" s="31"/>
    </row>
    <row r="16" spans="1:18">
      <c r="A16" s="54"/>
      <c r="B16" s="13" t="s">
        <v>71</v>
      </c>
      <c r="C16" s="12" t="s">
        <v>72</v>
      </c>
      <c r="D16" s="130" t="s">
        <v>73</v>
      </c>
      <c r="E16" s="93">
        <v>100</v>
      </c>
      <c r="F16" s="131">
        <v>26</v>
      </c>
      <c r="G16" s="95">
        <v>39.9</v>
      </c>
      <c r="H16" s="95">
        <v>0.32</v>
      </c>
      <c r="I16" s="95">
        <v>0.21</v>
      </c>
      <c r="J16" s="96">
        <v>7.87</v>
      </c>
      <c r="K16" s="32"/>
      <c r="L16" s="33"/>
      <c r="M16" s="34"/>
      <c r="N16" s="35"/>
      <c r="O16" s="36"/>
      <c r="P16" s="36"/>
      <c r="Q16" s="36"/>
      <c r="R16" s="36"/>
    </row>
    <row r="17" spans="1:18" ht="18" customHeight="1">
      <c r="A17" s="54"/>
      <c r="B17" s="132" t="s">
        <v>23</v>
      </c>
      <c r="C17" s="114" t="s">
        <v>24</v>
      </c>
      <c r="D17" s="23" t="s">
        <v>38</v>
      </c>
      <c r="E17" s="93">
        <v>40</v>
      </c>
      <c r="F17" s="133">
        <v>4</v>
      </c>
      <c r="G17" s="95">
        <v>100</v>
      </c>
      <c r="H17" s="95">
        <v>3</v>
      </c>
      <c r="I17" s="95">
        <v>0.4</v>
      </c>
      <c r="J17" s="96">
        <v>20.399999999999999</v>
      </c>
      <c r="L17" s="37"/>
    </row>
    <row r="18" spans="1:18" ht="16.5" thickBot="1">
      <c r="A18" s="14"/>
      <c r="B18" s="15"/>
      <c r="C18" s="55"/>
      <c r="D18" s="16" t="s">
        <v>43</v>
      </c>
      <c r="E18" s="67">
        <f>SUM(E14:E17)</f>
        <v>560</v>
      </c>
      <c r="F18" s="63">
        <f t="shared" ref="F18:J18" si="0">SUM(F14:F17)</f>
        <v>103.77</v>
      </c>
      <c r="G18" s="63">
        <f t="shared" si="0"/>
        <v>519.9</v>
      </c>
      <c r="H18" s="63">
        <f t="shared" si="0"/>
        <v>12.845040000000001</v>
      </c>
      <c r="I18" s="63">
        <f t="shared" si="0"/>
        <v>13.575200000000001</v>
      </c>
      <c r="J18" s="68">
        <f t="shared" si="0"/>
        <v>83.06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39" customHeight="1">
      <c r="A20" s="54"/>
      <c r="B20" s="129" t="s">
        <v>22</v>
      </c>
      <c r="C20" s="43" t="s">
        <v>68</v>
      </c>
      <c r="D20" s="25" t="s">
        <v>70</v>
      </c>
      <c r="E20" s="77">
        <v>230</v>
      </c>
      <c r="F20" s="41">
        <v>60</v>
      </c>
      <c r="G20" s="86">
        <f>G14/220*230</f>
        <v>296.17727272727274</v>
      </c>
      <c r="H20" s="86">
        <f t="shared" ref="H20:J20" si="1">H13/220*230</f>
        <v>0</v>
      </c>
      <c r="I20" s="86">
        <f t="shared" si="1"/>
        <v>0</v>
      </c>
      <c r="J20" s="87">
        <f t="shared" si="1"/>
        <v>0</v>
      </c>
    </row>
    <row r="21" spans="1:18" ht="28.5" customHeight="1">
      <c r="A21" s="10"/>
      <c r="B21" s="13" t="s">
        <v>44</v>
      </c>
      <c r="C21" s="12" t="s">
        <v>74</v>
      </c>
      <c r="D21" s="134" t="s">
        <v>75</v>
      </c>
      <c r="E21" s="93">
        <v>200</v>
      </c>
      <c r="F21" s="135">
        <v>13.77</v>
      </c>
      <c r="G21" s="91">
        <v>96.7</v>
      </c>
      <c r="H21" s="91">
        <v>2.36504</v>
      </c>
      <c r="I21" s="91">
        <v>2.2351999999999999</v>
      </c>
      <c r="J21" s="62">
        <v>15.42</v>
      </c>
    </row>
    <row r="22" spans="1:18">
      <c r="A22" s="54"/>
      <c r="B22" s="11" t="s">
        <v>71</v>
      </c>
      <c r="C22" s="12" t="s">
        <v>72</v>
      </c>
      <c r="D22" s="25" t="s">
        <v>73</v>
      </c>
      <c r="E22" s="60">
        <v>100</v>
      </c>
      <c r="F22" s="86">
        <v>26</v>
      </c>
      <c r="G22" s="61">
        <v>39.9</v>
      </c>
      <c r="H22" s="61">
        <v>0.32</v>
      </c>
      <c r="I22" s="61">
        <v>0.21</v>
      </c>
      <c r="J22" s="62">
        <v>7.87</v>
      </c>
    </row>
    <row r="23" spans="1:18" ht="22.5">
      <c r="A23" s="54"/>
      <c r="B23" s="11" t="s">
        <v>23</v>
      </c>
      <c r="C23" s="56" t="s">
        <v>24</v>
      </c>
      <c r="D23" s="84" t="s">
        <v>38</v>
      </c>
      <c r="E23" s="85">
        <v>40</v>
      </c>
      <c r="F23" s="86">
        <v>4</v>
      </c>
      <c r="G23" s="86">
        <v>100</v>
      </c>
      <c r="H23" s="86">
        <v>3</v>
      </c>
      <c r="I23" s="86">
        <v>0.4</v>
      </c>
      <c r="J23" s="87">
        <v>20.399999999999999</v>
      </c>
      <c r="K23" s="32"/>
      <c r="L23" s="33"/>
      <c r="M23" s="34"/>
      <c r="N23" s="39"/>
      <c r="O23" s="36"/>
      <c r="P23" s="36"/>
      <c r="Q23" s="36"/>
      <c r="R23" s="36"/>
    </row>
    <row r="24" spans="1:18" ht="15.75" thickBot="1">
      <c r="A24" s="30"/>
      <c r="B24" s="20"/>
      <c r="C24" s="15"/>
      <c r="D24" s="16" t="s">
        <v>43</v>
      </c>
      <c r="E24" s="67">
        <f t="shared" ref="E24:J24" si="2">SUM(E20:E23)</f>
        <v>570</v>
      </c>
      <c r="F24" s="67">
        <f t="shared" si="2"/>
        <v>103.77</v>
      </c>
      <c r="G24" s="72">
        <f t="shared" si="2"/>
        <v>532.7772727272727</v>
      </c>
      <c r="H24" s="72">
        <f t="shared" si="2"/>
        <v>5.6850399999999999</v>
      </c>
      <c r="I24" s="72">
        <f t="shared" si="2"/>
        <v>2.8451999999999997</v>
      </c>
      <c r="J24" s="73">
        <f t="shared" si="2"/>
        <v>43.69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68.25" customHeight="1">
      <c r="A26" s="54"/>
      <c r="B26" s="141" t="s">
        <v>28</v>
      </c>
      <c r="C26" s="12" t="s">
        <v>79</v>
      </c>
      <c r="D26" s="88" t="s">
        <v>80</v>
      </c>
      <c r="E26" s="89">
        <v>200</v>
      </c>
      <c r="F26" s="90">
        <v>11.41</v>
      </c>
      <c r="G26" s="90">
        <v>98</v>
      </c>
      <c r="H26" s="142">
        <v>3.74</v>
      </c>
      <c r="I26" s="142">
        <v>6.3680000000000003</v>
      </c>
      <c r="J26" s="143">
        <v>6.4</v>
      </c>
    </row>
    <row r="27" spans="1:18" ht="45" customHeight="1">
      <c r="A27" s="24"/>
      <c r="B27" s="13" t="s">
        <v>29</v>
      </c>
      <c r="C27" s="12" t="s">
        <v>76</v>
      </c>
      <c r="D27" s="25" t="s">
        <v>77</v>
      </c>
      <c r="E27" s="136">
        <v>220</v>
      </c>
      <c r="F27" s="98">
        <v>59.95</v>
      </c>
      <c r="G27" s="137">
        <v>417.92</v>
      </c>
      <c r="H27" s="138">
        <v>19.97</v>
      </c>
      <c r="I27" s="138">
        <v>18.38</v>
      </c>
      <c r="J27" s="139">
        <v>43.15</v>
      </c>
    </row>
    <row r="28" spans="1:18" ht="23.25" customHeight="1">
      <c r="A28" s="10"/>
      <c r="B28" s="26" t="s">
        <v>30</v>
      </c>
      <c r="C28" s="43" t="s">
        <v>81</v>
      </c>
      <c r="D28" s="25" t="s">
        <v>82</v>
      </c>
      <c r="E28" s="93">
        <v>200</v>
      </c>
      <c r="F28" s="90">
        <v>15.03</v>
      </c>
      <c r="G28" s="95">
        <v>116</v>
      </c>
      <c r="H28" s="95">
        <v>3</v>
      </c>
      <c r="I28" s="95">
        <v>0.4</v>
      </c>
      <c r="J28" s="96">
        <v>20.399999999999999</v>
      </c>
    </row>
    <row r="29" spans="1:18">
      <c r="A29" s="10"/>
      <c r="B29" s="11" t="s">
        <v>23</v>
      </c>
      <c r="C29" s="12" t="s">
        <v>24</v>
      </c>
      <c r="D29" s="23" t="s">
        <v>38</v>
      </c>
      <c r="E29" s="60">
        <v>45</v>
      </c>
      <c r="F29" s="60">
        <v>3.44</v>
      </c>
      <c r="G29" s="61">
        <v>112.5</v>
      </c>
      <c r="H29" s="61">
        <v>3.37</v>
      </c>
      <c r="I29" s="61">
        <v>0.45</v>
      </c>
      <c r="J29" s="62">
        <v>22.95</v>
      </c>
    </row>
    <row r="30" spans="1:18">
      <c r="A30" s="10"/>
      <c r="B30" s="113" t="s">
        <v>31</v>
      </c>
      <c r="C30" s="12" t="s">
        <v>24</v>
      </c>
      <c r="D30" s="23" t="s">
        <v>32</v>
      </c>
      <c r="E30" s="93">
        <v>40</v>
      </c>
      <c r="F30" s="119">
        <v>2</v>
      </c>
      <c r="G30" s="95">
        <v>79.2</v>
      </c>
      <c r="H30" s="95">
        <v>2.64</v>
      </c>
      <c r="I30" s="95">
        <v>0.48</v>
      </c>
      <c r="J30" s="96">
        <v>15.84</v>
      </c>
    </row>
    <row r="31" spans="1:18" ht="15.75" thickBot="1">
      <c r="A31" s="10"/>
      <c r="B31" s="27"/>
      <c r="C31" s="28"/>
      <c r="D31" s="16" t="s">
        <v>43</v>
      </c>
      <c r="E31" s="67">
        <f t="shared" ref="E31:J31" si="3">SUM(E26:E30)</f>
        <v>705</v>
      </c>
      <c r="F31" s="112">
        <f t="shared" si="3"/>
        <v>91.83</v>
      </c>
      <c r="G31" s="67">
        <f t="shared" si="3"/>
        <v>823.62000000000012</v>
      </c>
      <c r="H31" s="67">
        <f t="shared" si="3"/>
        <v>32.72</v>
      </c>
      <c r="I31" s="67">
        <f t="shared" si="3"/>
        <v>26.077999999999996</v>
      </c>
      <c r="J31" s="120">
        <f t="shared" si="3"/>
        <v>108.74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69.75" customHeight="1">
      <c r="A33" s="10"/>
      <c r="B33" s="13" t="s">
        <v>28</v>
      </c>
      <c r="C33" s="12" t="s">
        <v>79</v>
      </c>
      <c r="D33" s="88" t="s">
        <v>83</v>
      </c>
      <c r="E33" s="89">
        <v>250</v>
      </c>
      <c r="F33" s="90">
        <v>11.5</v>
      </c>
      <c r="G33" s="59">
        <v>122.5</v>
      </c>
      <c r="H33" s="144">
        <v>4.6711568000000003</v>
      </c>
      <c r="I33" s="144">
        <v>7.958672</v>
      </c>
      <c r="J33" s="145">
        <v>8.0036360000000002</v>
      </c>
    </row>
    <row r="34" spans="1:10" ht="45.75" customHeight="1">
      <c r="A34" s="24"/>
      <c r="B34" s="13" t="s">
        <v>29</v>
      </c>
      <c r="C34" s="12" t="s">
        <v>76</v>
      </c>
      <c r="D34" s="25" t="s">
        <v>78</v>
      </c>
      <c r="E34" s="140">
        <v>260</v>
      </c>
      <c r="F34" s="98">
        <v>59.98</v>
      </c>
      <c r="G34" s="138">
        <f>G27/220*260</f>
        <v>493.90545454545457</v>
      </c>
      <c r="H34" s="138">
        <f t="shared" ref="H34:J34" si="4">H27/220*260</f>
        <v>23.600909090909092</v>
      </c>
      <c r="I34" s="138">
        <f t="shared" si="4"/>
        <v>21.721818181818183</v>
      </c>
      <c r="J34" s="138">
        <f t="shared" si="4"/>
        <v>50.995454545454542</v>
      </c>
    </row>
    <row r="35" spans="1:10" ht="27" customHeight="1">
      <c r="A35" s="24"/>
      <c r="B35" s="26" t="s">
        <v>30</v>
      </c>
      <c r="C35" s="43" t="s">
        <v>81</v>
      </c>
      <c r="D35" s="25" t="s">
        <v>82</v>
      </c>
      <c r="E35" s="93">
        <v>200</v>
      </c>
      <c r="F35" s="90">
        <v>14.15</v>
      </c>
      <c r="G35" s="95">
        <v>116</v>
      </c>
      <c r="H35" s="95">
        <v>3</v>
      </c>
      <c r="I35" s="95">
        <v>0.4</v>
      </c>
      <c r="J35" s="96">
        <v>20.399999999999999</v>
      </c>
    </row>
    <row r="36" spans="1:10">
      <c r="A36" s="10"/>
      <c r="B36" s="11" t="s">
        <v>23</v>
      </c>
      <c r="C36" s="12" t="s">
        <v>24</v>
      </c>
      <c r="D36" s="23" t="s">
        <v>38</v>
      </c>
      <c r="E36" s="60">
        <v>50</v>
      </c>
      <c r="F36" s="60">
        <v>4.2</v>
      </c>
      <c r="G36" s="61">
        <v>125</v>
      </c>
      <c r="H36" s="61">
        <v>3.74</v>
      </c>
      <c r="I36" s="61">
        <v>0.5</v>
      </c>
      <c r="J36" s="62">
        <v>25.5</v>
      </c>
    </row>
    <row r="37" spans="1:10">
      <c r="A37" s="10"/>
      <c r="B37" s="113" t="s">
        <v>31</v>
      </c>
      <c r="C37" s="114" t="s">
        <v>24</v>
      </c>
      <c r="D37" s="115" t="s">
        <v>32</v>
      </c>
      <c r="E37" s="116">
        <v>40</v>
      </c>
      <c r="F37" s="116">
        <v>2</v>
      </c>
      <c r="G37" s="117">
        <v>79.2</v>
      </c>
      <c r="H37" s="117">
        <v>2.64</v>
      </c>
      <c r="I37" s="117">
        <v>0.48</v>
      </c>
      <c r="J37" s="118">
        <v>15.84</v>
      </c>
    </row>
    <row r="38" spans="1:10" ht="15.75" thickBot="1">
      <c r="A38" s="14"/>
      <c r="B38" s="15"/>
      <c r="C38" s="111"/>
      <c r="D38" s="16" t="s">
        <v>43</v>
      </c>
      <c r="E38" s="67">
        <f>SUM(E33:E37)</f>
        <v>800</v>
      </c>
      <c r="F38" s="112">
        <f>SUM(F33:F37)</f>
        <v>91.83</v>
      </c>
      <c r="G38" s="67">
        <f t="shared" ref="G38:J38" si="5">SUM(G33:G37)</f>
        <v>936.60545454545468</v>
      </c>
      <c r="H38" s="67">
        <f t="shared" si="5"/>
        <v>37.652065890909093</v>
      </c>
      <c r="I38" s="67">
        <f t="shared" si="5"/>
        <v>31.060490181818182</v>
      </c>
      <c r="J38" s="120">
        <f t="shared" si="5"/>
        <v>120.73909054545454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topLeftCell="A7" workbookViewId="0">
      <selection activeCell="N25" sqref="N25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45817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13" t="s">
        <v>22</v>
      </c>
      <c r="C14" s="43" t="s">
        <v>85</v>
      </c>
      <c r="D14" s="25" t="s">
        <v>86</v>
      </c>
      <c r="E14" s="77">
        <v>240</v>
      </c>
      <c r="F14" s="41">
        <v>56.4</v>
      </c>
      <c r="G14" s="86">
        <v>281.10000000000002</v>
      </c>
      <c r="H14" s="86">
        <v>7.02</v>
      </c>
      <c r="I14" s="86">
        <v>11.96</v>
      </c>
      <c r="J14" s="87">
        <v>35.82</v>
      </c>
      <c r="L14" s="31"/>
    </row>
    <row r="15" spans="1:18" ht="21.75" customHeight="1">
      <c r="A15" s="54"/>
      <c r="B15" s="11" t="s">
        <v>44</v>
      </c>
      <c r="C15" s="56" t="s">
        <v>45</v>
      </c>
      <c r="D15" s="84" t="s">
        <v>46</v>
      </c>
      <c r="E15" s="85">
        <v>200</v>
      </c>
      <c r="F15" s="85">
        <v>6.2</v>
      </c>
      <c r="G15" s="86">
        <v>37</v>
      </c>
      <c r="H15" s="86">
        <v>9.5000000000000001E-2</v>
      </c>
      <c r="I15" s="86">
        <v>2.3970000000000002E-2</v>
      </c>
      <c r="J15" s="87">
        <v>9.1</v>
      </c>
      <c r="L15" s="31"/>
    </row>
    <row r="16" spans="1:18" ht="24">
      <c r="A16" s="54"/>
      <c r="B16" s="11" t="s">
        <v>36</v>
      </c>
      <c r="C16" s="56" t="s">
        <v>87</v>
      </c>
      <c r="D16" s="134" t="s">
        <v>88</v>
      </c>
      <c r="E16" s="147">
        <v>60</v>
      </c>
      <c r="F16" s="135">
        <v>19.399999999999999</v>
      </c>
      <c r="G16" s="148">
        <v>182.8</v>
      </c>
      <c r="H16" s="148">
        <v>3.15</v>
      </c>
      <c r="I16" s="148">
        <v>0.4</v>
      </c>
      <c r="J16" s="149">
        <v>41.88</v>
      </c>
      <c r="K16" s="32"/>
      <c r="L16" s="33"/>
      <c r="M16" s="34"/>
      <c r="N16" s="35"/>
      <c r="O16" s="36"/>
      <c r="P16" s="36"/>
      <c r="Q16" s="36"/>
      <c r="R16" s="36"/>
    </row>
    <row r="17" spans="1:12" ht="16.5" thickBot="1">
      <c r="A17" s="14"/>
      <c r="B17" s="15"/>
      <c r="C17" s="55"/>
      <c r="D17" s="16" t="s">
        <v>43</v>
      </c>
      <c r="E17" s="67">
        <f t="shared" ref="E17:J17" si="0">SUM(E14:E16)</f>
        <v>500</v>
      </c>
      <c r="F17" s="63">
        <f t="shared" si="0"/>
        <v>82</v>
      </c>
      <c r="G17" s="63">
        <f t="shared" si="0"/>
        <v>500.90000000000003</v>
      </c>
      <c r="H17" s="63">
        <f t="shared" si="0"/>
        <v>10.264999999999999</v>
      </c>
      <c r="I17" s="63">
        <f t="shared" si="0"/>
        <v>12.383970000000001</v>
      </c>
      <c r="J17" s="68">
        <f t="shared" si="0"/>
        <v>86.800000000000011</v>
      </c>
      <c r="L17" s="38"/>
    </row>
    <row r="18" spans="1:12">
      <c r="A18" s="9" t="s">
        <v>20</v>
      </c>
      <c r="B18" s="17"/>
      <c r="C18" s="18"/>
      <c r="D18" s="19" t="s">
        <v>25</v>
      </c>
      <c r="E18" s="69"/>
      <c r="F18" s="69"/>
      <c r="G18" s="70"/>
      <c r="H18" s="70"/>
      <c r="I18" s="70"/>
      <c r="J18" s="71"/>
    </row>
    <row r="19" spans="1:12" ht="48.75" customHeight="1">
      <c r="A19" s="54"/>
      <c r="B19" s="129" t="s">
        <v>22</v>
      </c>
      <c r="C19" s="43" t="s">
        <v>85</v>
      </c>
      <c r="D19" s="25" t="s">
        <v>89</v>
      </c>
      <c r="E19" s="77">
        <v>280</v>
      </c>
      <c r="F19" s="41">
        <v>56.2</v>
      </c>
      <c r="G19" s="86">
        <v>327.95000000000005</v>
      </c>
      <c r="H19" s="86">
        <v>8.19</v>
      </c>
      <c r="I19" s="86">
        <v>13.953333333333333</v>
      </c>
      <c r="J19" s="87">
        <v>41.79</v>
      </c>
    </row>
    <row r="20" spans="1:12" ht="28.5" customHeight="1">
      <c r="A20" s="10"/>
      <c r="B20" s="13" t="s">
        <v>44</v>
      </c>
      <c r="C20" s="12" t="s">
        <v>45</v>
      </c>
      <c r="D20" s="134" t="s">
        <v>90</v>
      </c>
      <c r="E20" s="93">
        <v>200</v>
      </c>
      <c r="F20" s="135">
        <v>6.2</v>
      </c>
      <c r="G20" s="91">
        <v>37</v>
      </c>
      <c r="H20" s="91">
        <v>9.5000000000000001E-2</v>
      </c>
      <c r="I20" s="91">
        <v>2.3970000000000002E-2</v>
      </c>
      <c r="J20" s="62">
        <v>9.1</v>
      </c>
    </row>
    <row r="21" spans="1:12" ht="24">
      <c r="A21" s="54"/>
      <c r="B21" s="11" t="s">
        <v>36</v>
      </c>
      <c r="C21" s="12" t="s">
        <v>87</v>
      </c>
      <c r="D21" s="25" t="s">
        <v>91</v>
      </c>
      <c r="E21" s="60">
        <v>70</v>
      </c>
      <c r="F21" s="86">
        <v>18</v>
      </c>
      <c r="G21" s="61">
        <v>213.26666666666668</v>
      </c>
      <c r="H21" s="61">
        <v>3.6749999999999998</v>
      </c>
      <c r="I21" s="61">
        <v>0.46666666666666667</v>
      </c>
      <c r="J21" s="62">
        <v>48.860000000000007</v>
      </c>
    </row>
    <row r="22" spans="1:12" ht="15.75" thickBot="1">
      <c r="A22" s="30"/>
      <c r="B22" s="20"/>
      <c r="C22" s="15"/>
      <c r="D22" s="16" t="s">
        <v>43</v>
      </c>
      <c r="E22" s="67">
        <f t="shared" ref="E22:J22" si="1">SUM(E19:E21)</f>
        <v>550</v>
      </c>
      <c r="F22" s="112">
        <f t="shared" si="1"/>
        <v>80.400000000000006</v>
      </c>
      <c r="G22" s="72">
        <f t="shared" si="1"/>
        <v>578.2166666666667</v>
      </c>
      <c r="H22" s="72">
        <f t="shared" si="1"/>
        <v>11.96</v>
      </c>
      <c r="I22" s="72">
        <f t="shared" si="1"/>
        <v>14.44397</v>
      </c>
      <c r="J22" s="73">
        <f t="shared" si="1"/>
        <v>99.75</v>
      </c>
    </row>
    <row r="23" spans="1:12">
      <c r="A23" s="9"/>
      <c r="B23" s="21"/>
      <c r="C23" s="22"/>
      <c r="D23" s="121" t="s">
        <v>26</v>
      </c>
      <c r="E23" s="74"/>
      <c r="F23" s="74"/>
      <c r="G23" s="75"/>
      <c r="H23" s="75"/>
      <c r="I23" s="75"/>
      <c r="J23" s="76"/>
    </row>
    <row r="24" spans="1:12" ht="68.25" customHeight="1">
      <c r="A24" s="54"/>
      <c r="B24" s="150" t="s">
        <v>28</v>
      </c>
      <c r="C24" s="43" t="s">
        <v>37</v>
      </c>
      <c r="D24" s="44" t="s">
        <v>92</v>
      </c>
      <c r="E24" s="78">
        <v>220</v>
      </c>
      <c r="F24" s="90">
        <v>19.399999999999999</v>
      </c>
      <c r="G24" s="78">
        <v>121.92</v>
      </c>
      <c r="H24" s="90">
        <v>4.0599999999999996</v>
      </c>
      <c r="I24" s="90">
        <v>6.66</v>
      </c>
      <c r="J24" s="97">
        <v>11.48</v>
      </c>
    </row>
    <row r="25" spans="1:12" ht="45" customHeight="1">
      <c r="A25" s="24"/>
      <c r="B25" s="13" t="s">
        <v>28</v>
      </c>
      <c r="C25" s="43" t="s">
        <v>94</v>
      </c>
      <c r="D25" s="88" t="s">
        <v>97</v>
      </c>
      <c r="E25" s="93">
        <v>100</v>
      </c>
      <c r="F25" s="90">
        <v>64.56</v>
      </c>
      <c r="G25" s="93">
        <v>130.05000000000001</v>
      </c>
      <c r="H25" s="151">
        <v>8.01</v>
      </c>
      <c r="I25" s="151">
        <v>8.49</v>
      </c>
      <c r="J25" s="152">
        <v>5.4</v>
      </c>
    </row>
    <row r="26" spans="1:12" ht="39" customHeight="1">
      <c r="A26" s="10"/>
      <c r="B26" s="26" t="s">
        <v>22</v>
      </c>
      <c r="C26" s="12" t="s">
        <v>95</v>
      </c>
      <c r="D26" s="25" t="s">
        <v>96</v>
      </c>
      <c r="E26" s="153">
        <v>160</v>
      </c>
      <c r="F26" s="135">
        <v>17.2</v>
      </c>
      <c r="G26" s="154">
        <v>211.46</v>
      </c>
      <c r="H26" s="154">
        <v>7.73</v>
      </c>
      <c r="I26" s="154">
        <v>4.37</v>
      </c>
      <c r="J26" s="155">
        <v>33.81</v>
      </c>
    </row>
    <row r="27" spans="1:12" ht="23.25" customHeight="1">
      <c r="A27" s="10"/>
      <c r="B27" s="13" t="s">
        <v>30</v>
      </c>
      <c r="C27" s="12" t="s">
        <v>34</v>
      </c>
      <c r="D27" s="25" t="s">
        <v>35</v>
      </c>
      <c r="E27" s="60">
        <v>204</v>
      </c>
      <c r="F27" s="59">
        <v>7</v>
      </c>
      <c r="G27" s="59">
        <v>56.4</v>
      </c>
      <c r="H27" s="61">
        <v>0.22420000000000001</v>
      </c>
      <c r="I27" s="61">
        <v>5.1700000000000003E-2</v>
      </c>
      <c r="J27" s="62">
        <v>13.7683</v>
      </c>
    </row>
    <row r="28" spans="1:12">
      <c r="A28" s="10"/>
      <c r="B28" s="11" t="s">
        <v>23</v>
      </c>
      <c r="C28" s="12" t="s">
        <v>24</v>
      </c>
      <c r="D28" s="23" t="s">
        <v>38</v>
      </c>
      <c r="E28" s="60">
        <v>45</v>
      </c>
      <c r="F28" s="60">
        <v>3.44</v>
      </c>
      <c r="G28" s="61">
        <v>112.5</v>
      </c>
      <c r="H28" s="61">
        <v>3.37</v>
      </c>
      <c r="I28" s="61">
        <v>0.45</v>
      </c>
      <c r="J28" s="62">
        <v>22.95</v>
      </c>
    </row>
    <row r="29" spans="1:12">
      <c r="A29" s="10"/>
      <c r="B29" s="113" t="s">
        <v>31</v>
      </c>
      <c r="C29" s="12" t="s">
        <v>24</v>
      </c>
      <c r="D29" s="23" t="s">
        <v>32</v>
      </c>
      <c r="E29" s="93">
        <v>40</v>
      </c>
      <c r="F29" s="119">
        <v>2</v>
      </c>
      <c r="G29" s="95">
        <v>79.2</v>
      </c>
      <c r="H29" s="95">
        <v>2.64</v>
      </c>
      <c r="I29" s="95">
        <v>0.48</v>
      </c>
      <c r="J29" s="96">
        <v>15.84</v>
      </c>
    </row>
    <row r="30" spans="1:12" ht="15.75" thickBot="1">
      <c r="A30" s="10"/>
      <c r="B30" s="27"/>
      <c r="C30" s="28"/>
      <c r="D30" s="16" t="s">
        <v>43</v>
      </c>
      <c r="E30" s="67">
        <f t="shared" ref="E30:J30" si="2">SUM(E24:E29)</f>
        <v>769</v>
      </c>
      <c r="F30" s="112">
        <f t="shared" si="2"/>
        <v>113.60000000000001</v>
      </c>
      <c r="G30" s="67">
        <f t="shared" si="2"/>
        <v>711.53000000000009</v>
      </c>
      <c r="H30" s="67">
        <f t="shared" si="2"/>
        <v>26.034200000000002</v>
      </c>
      <c r="I30" s="67">
        <f t="shared" si="2"/>
        <v>20.5017</v>
      </c>
      <c r="J30" s="120">
        <f t="shared" si="2"/>
        <v>103.24830000000001</v>
      </c>
    </row>
    <row r="31" spans="1:12">
      <c r="A31" s="9" t="s">
        <v>27</v>
      </c>
      <c r="B31" s="29"/>
      <c r="C31" s="17"/>
      <c r="D31" s="19" t="s">
        <v>33</v>
      </c>
      <c r="E31" s="64"/>
      <c r="F31" s="64"/>
      <c r="G31" s="64"/>
      <c r="H31" s="64"/>
      <c r="I31" s="64"/>
      <c r="J31" s="65"/>
    </row>
    <row r="32" spans="1:12" ht="69.75" customHeight="1">
      <c r="A32" s="10"/>
      <c r="B32" s="13" t="s">
        <v>28</v>
      </c>
      <c r="C32" s="43" t="s">
        <v>37</v>
      </c>
      <c r="D32" s="44" t="s">
        <v>93</v>
      </c>
      <c r="E32" s="78">
        <v>250</v>
      </c>
      <c r="F32" s="90">
        <v>19.600000000000001</v>
      </c>
      <c r="G32" s="79">
        <f>G24/220*250</f>
        <v>138.54545454545456</v>
      </c>
      <c r="H32" s="79">
        <f>H24/220*250</f>
        <v>4.6136363636363633</v>
      </c>
      <c r="I32" s="79">
        <f>I24/220*250</f>
        <v>7.5681818181818183</v>
      </c>
      <c r="J32" s="82">
        <f>J24/220*250</f>
        <v>13.045454545454545</v>
      </c>
    </row>
    <row r="33" spans="1:10" ht="45.75" customHeight="1">
      <c r="A33" s="24"/>
      <c r="B33" s="13" t="s">
        <v>28</v>
      </c>
      <c r="C33" s="43" t="s">
        <v>94</v>
      </c>
      <c r="D33" s="88" t="s">
        <v>98</v>
      </c>
      <c r="E33" s="93">
        <v>110</v>
      </c>
      <c r="F33" s="90">
        <v>64.599999999999994</v>
      </c>
      <c r="G33" s="93">
        <f>G25/100*110</f>
        <v>143.05500000000004</v>
      </c>
      <c r="H33" s="93">
        <f t="shared" ref="H33:J33" si="3">H25/100*110</f>
        <v>8.8109999999999999</v>
      </c>
      <c r="I33" s="93">
        <f t="shared" si="3"/>
        <v>9.3390000000000004</v>
      </c>
      <c r="J33" s="156">
        <f t="shared" si="3"/>
        <v>5.94</v>
      </c>
    </row>
    <row r="34" spans="1:10" ht="45.75" customHeight="1">
      <c r="A34" s="24"/>
      <c r="B34" s="26" t="s">
        <v>22</v>
      </c>
      <c r="C34" s="12" t="s">
        <v>95</v>
      </c>
      <c r="D34" s="25" t="s">
        <v>96</v>
      </c>
      <c r="E34" s="153">
        <v>200</v>
      </c>
      <c r="F34" s="135">
        <v>17.8</v>
      </c>
      <c r="G34" s="154">
        <f>G26/160*200</f>
        <v>264.32499999999999</v>
      </c>
      <c r="H34" s="154">
        <f t="shared" ref="H34:J34" si="4">H26/160*200</f>
        <v>9.6624999999999996</v>
      </c>
      <c r="I34" s="154">
        <f t="shared" si="4"/>
        <v>5.4625000000000004</v>
      </c>
      <c r="J34" s="155">
        <f t="shared" si="4"/>
        <v>42.262500000000003</v>
      </c>
    </row>
    <row r="35" spans="1:10" ht="27" customHeight="1">
      <c r="A35" s="24"/>
      <c r="B35" s="13" t="s">
        <v>30</v>
      </c>
      <c r="C35" s="12" t="s">
        <v>34</v>
      </c>
      <c r="D35" s="25" t="s">
        <v>35</v>
      </c>
      <c r="E35" s="60">
        <v>204</v>
      </c>
      <c r="F35" s="59">
        <v>7</v>
      </c>
      <c r="G35" s="59">
        <v>56.4</v>
      </c>
      <c r="H35" s="61">
        <v>0.22420000000000001</v>
      </c>
      <c r="I35" s="61">
        <v>5.1700000000000003E-2</v>
      </c>
      <c r="J35" s="62">
        <v>13.7683</v>
      </c>
    </row>
    <row r="36" spans="1:10">
      <c r="A36" s="10"/>
      <c r="B36" s="11" t="s">
        <v>23</v>
      </c>
      <c r="C36" s="12" t="s">
        <v>24</v>
      </c>
      <c r="D36" s="23" t="s">
        <v>38</v>
      </c>
      <c r="E36" s="60">
        <v>50</v>
      </c>
      <c r="F36" s="60">
        <v>4.2</v>
      </c>
      <c r="G36" s="61">
        <v>125</v>
      </c>
      <c r="H36" s="61">
        <v>3.74</v>
      </c>
      <c r="I36" s="61">
        <v>0.5</v>
      </c>
      <c r="J36" s="62">
        <v>25.5</v>
      </c>
    </row>
    <row r="37" spans="1:10">
      <c r="A37" s="10"/>
      <c r="B37" s="113" t="s">
        <v>31</v>
      </c>
      <c r="C37" s="114" t="s">
        <v>24</v>
      </c>
      <c r="D37" s="115" t="s">
        <v>32</v>
      </c>
      <c r="E37" s="116">
        <v>40</v>
      </c>
      <c r="F37" s="116">
        <v>2</v>
      </c>
      <c r="G37" s="117">
        <v>79.2</v>
      </c>
      <c r="H37" s="117">
        <v>2.64</v>
      </c>
      <c r="I37" s="117">
        <v>0.48</v>
      </c>
      <c r="J37" s="118">
        <v>15.84</v>
      </c>
    </row>
    <row r="38" spans="1:10" ht="15.75" thickBot="1">
      <c r="A38" s="14"/>
      <c r="B38" s="15"/>
      <c r="C38" s="111"/>
      <c r="D38" s="16" t="s">
        <v>43</v>
      </c>
      <c r="E38" s="67">
        <f>SUM(E32:E37)</f>
        <v>854</v>
      </c>
      <c r="F38" s="112">
        <f>SUM(F32:F37)</f>
        <v>115.19999999999999</v>
      </c>
      <c r="G38" s="67">
        <f>SUM(G32:G37)</f>
        <v>806.52545454545464</v>
      </c>
      <c r="H38" s="67">
        <f t="shared" ref="H38:J38" si="5">SUM(H32:H37)</f>
        <v>29.69133636363636</v>
      </c>
      <c r="I38" s="67">
        <f t="shared" si="5"/>
        <v>23.401381818181818</v>
      </c>
      <c r="J38" s="120">
        <f t="shared" si="5"/>
        <v>116.35625454545455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F17+F30</f>
        <v>195.60000000000002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F22+F38</f>
        <v>195.6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workbookViewId="0">
      <selection activeCell="L27" sqref="L27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45818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1" t="s">
        <v>22</v>
      </c>
      <c r="C14" s="12" t="s">
        <v>99</v>
      </c>
      <c r="D14" s="25" t="s">
        <v>100</v>
      </c>
      <c r="E14" s="157">
        <v>230</v>
      </c>
      <c r="F14" s="41">
        <v>47.8</v>
      </c>
      <c r="G14" s="89">
        <v>249.84</v>
      </c>
      <c r="H14" s="158">
        <v>7.9072360000000002</v>
      </c>
      <c r="I14" s="159">
        <v>7.8357999999999999</v>
      </c>
      <c r="J14" s="160">
        <v>36.921638000000002</v>
      </c>
      <c r="L14" s="31"/>
    </row>
    <row r="15" spans="1:18" ht="18.75" customHeight="1">
      <c r="A15" s="54"/>
      <c r="B15" s="13" t="s">
        <v>30</v>
      </c>
      <c r="C15" s="43" t="s">
        <v>102</v>
      </c>
      <c r="D15" s="163" t="s">
        <v>103</v>
      </c>
      <c r="E15" s="164">
        <v>200</v>
      </c>
      <c r="F15" s="94">
        <v>6</v>
      </c>
      <c r="G15" s="164">
        <v>26.1</v>
      </c>
      <c r="H15" s="165">
        <v>1.3958999999999999</v>
      </c>
      <c r="I15" s="165">
        <v>1.030392</v>
      </c>
      <c r="J15" s="171">
        <v>1.9983599999999999</v>
      </c>
      <c r="L15" s="31"/>
    </row>
    <row r="16" spans="1:18">
      <c r="A16" s="54"/>
      <c r="B16" s="169" t="s">
        <v>104</v>
      </c>
      <c r="C16" s="114" t="s">
        <v>24</v>
      </c>
      <c r="D16" s="166" t="s">
        <v>105</v>
      </c>
      <c r="E16" s="167">
        <v>30</v>
      </c>
      <c r="F16" s="168">
        <v>19</v>
      </c>
      <c r="G16" s="91">
        <v>138</v>
      </c>
      <c r="H16" s="91">
        <v>1.5</v>
      </c>
      <c r="I16" s="91">
        <v>0.3</v>
      </c>
      <c r="J16" s="92">
        <v>30.3</v>
      </c>
      <c r="K16" s="32"/>
      <c r="L16" s="33"/>
      <c r="M16" s="34"/>
      <c r="N16" s="35"/>
      <c r="O16" s="36"/>
      <c r="P16" s="36"/>
      <c r="Q16" s="36"/>
      <c r="R16" s="36"/>
    </row>
    <row r="17" spans="1:18">
      <c r="A17" s="170"/>
      <c r="B17" s="11" t="s">
        <v>23</v>
      </c>
      <c r="C17" s="12" t="s">
        <v>24</v>
      </c>
      <c r="D17" s="23" t="s">
        <v>38</v>
      </c>
      <c r="E17" s="60">
        <v>40</v>
      </c>
      <c r="F17" s="60">
        <v>3.44</v>
      </c>
      <c r="G17" s="61">
        <v>112.5</v>
      </c>
      <c r="H17" s="61">
        <v>3.37</v>
      </c>
      <c r="I17" s="61">
        <v>0.45</v>
      </c>
      <c r="J17" s="62">
        <v>22.95</v>
      </c>
      <c r="K17" s="32"/>
      <c r="L17" s="33"/>
      <c r="M17" s="34"/>
      <c r="N17" s="35"/>
      <c r="O17" s="36"/>
      <c r="P17" s="36"/>
      <c r="Q17" s="36"/>
      <c r="R17" s="36"/>
    </row>
    <row r="18" spans="1:18" ht="16.5" thickBot="1">
      <c r="A18" s="14"/>
      <c r="B18" s="15"/>
      <c r="C18" s="55"/>
      <c r="D18" s="16" t="s">
        <v>43</v>
      </c>
      <c r="E18" s="67">
        <f>SUM(E14:E17)</f>
        <v>500</v>
      </c>
      <c r="F18" s="63">
        <f>SUM(F14:F16)</f>
        <v>72.8</v>
      </c>
      <c r="G18" s="63">
        <f>SUM(G14:G17)</f>
        <v>526.44000000000005</v>
      </c>
      <c r="H18" s="63">
        <f t="shared" ref="H18:J18" si="0">SUM(H14:H17)</f>
        <v>14.173136</v>
      </c>
      <c r="I18" s="63">
        <f t="shared" si="0"/>
        <v>9.6161919999999999</v>
      </c>
      <c r="J18" s="68">
        <f t="shared" si="0"/>
        <v>92.169998000000007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43.5" customHeight="1">
      <c r="A20" s="54"/>
      <c r="B20" s="11" t="s">
        <v>22</v>
      </c>
      <c r="C20" s="12" t="s">
        <v>99</v>
      </c>
      <c r="D20" s="25" t="s">
        <v>101</v>
      </c>
      <c r="E20" s="157">
        <v>276</v>
      </c>
      <c r="F20" s="161">
        <v>47.85</v>
      </c>
      <c r="G20" s="89">
        <v>306.98</v>
      </c>
      <c r="H20" s="158">
        <v>8.8213733333333302</v>
      </c>
      <c r="I20" s="159">
        <v>11.9286666666667</v>
      </c>
      <c r="J20" s="162">
        <v>41.08182</v>
      </c>
    </row>
    <row r="21" spans="1:18" ht="21" customHeight="1">
      <c r="A21" s="10"/>
      <c r="B21" s="13" t="s">
        <v>30</v>
      </c>
      <c r="C21" s="43" t="s">
        <v>102</v>
      </c>
      <c r="D21" s="163" t="s">
        <v>103</v>
      </c>
      <c r="E21" s="164">
        <v>200</v>
      </c>
      <c r="F21" s="94">
        <v>6</v>
      </c>
      <c r="G21" s="164">
        <v>26.1</v>
      </c>
      <c r="H21" s="165">
        <v>1.3958999999999999</v>
      </c>
      <c r="I21" s="165">
        <v>1.030392</v>
      </c>
      <c r="J21" s="171">
        <v>1.9983599999999999</v>
      </c>
    </row>
    <row r="22" spans="1:18">
      <c r="A22" s="54"/>
      <c r="B22" s="11" t="s">
        <v>104</v>
      </c>
      <c r="C22" s="12" t="s">
        <v>24</v>
      </c>
      <c r="D22" s="25" t="s">
        <v>105</v>
      </c>
      <c r="E22" s="60">
        <v>30</v>
      </c>
      <c r="F22" s="86">
        <v>17.75</v>
      </c>
      <c r="G22" s="61">
        <v>138</v>
      </c>
      <c r="H22" s="61">
        <v>1.5</v>
      </c>
      <c r="I22" s="61">
        <v>0.3</v>
      </c>
      <c r="J22" s="62">
        <v>30.3</v>
      </c>
    </row>
    <row r="23" spans="1:18">
      <c r="A23" s="10"/>
      <c r="B23" s="113" t="s">
        <v>23</v>
      </c>
      <c r="C23" s="114" t="s">
        <v>24</v>
      </c>
      <c r="D23" s="172" t="s">
        <v>38</v>
      </c>
      <c r="E23" s="116">
        <v>45</v>
      </c>
      <c r="F23" s="173">
        <v>3.44</v>
      </c>
      <c r="G23" s="117">
        <v>126.56</v>
      </c>
      <c r="H23" s="117">
        <f>H17/40*45</f>
        <v>3.7912500000000002</v>
      </c>
      <c r="I23" s="117">
        <f t="shared" ref="I23:J23" si="1">I17/40*45</f>
        <v>0.50624999999999998</v>
      </c>
      <c r="J23" s="118">
        <f t="shared" si="1"/>
        <v>25.818749999999998</v>
      </c>
    </row>
    <row r="24" spans="1:18" ht="15.75" thickBot="1">
      <c r="A24" s="30"/>
      <c r="B24" s="20"/>
      <c r="C24" s="15"/>
      <c r="D24" s="16" t="s">
        <v>43</v>
      </c>
      <c r="E24" s="67">
        <f>SUM(E20:E23)</f>
        <v>551</v>
      </c>
      <c r="F24" s="112">
        <f>SUM(F20:F22)</f>
        <v>71.599999999999994</v>
      </c>
      <c r="G24" s="72">
        <f>SUM(G20:G23)</f>
        <v>597.6400000000001</v>
      </c>
      <c r="H24" s="72">
        <f t="shared" ref="H24:J24" si="2">SUM(H20:H23)</f>
        <v>15.508523333333329</v>
      </c>
      <c r="I24" s="72">
        <f t="shared" si="2"/>
        <v>13.7653086666667</v>
      </c>
      <c r="J24" s="73">
        <f t="shared" si="2"/>
        <v>99.19892999999999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63.75" customHeight="1">
      <c r="A26" s="54"/>
      <c r="B26" s="13" t="s">
        <v>28</v>
      </c>
      <c r="C26" s="43" t="s">
        <v>106</v>
      </c>
      <c r="D26" s="40" t="s">
        <v>111</v>
      </c>
      <c r="E26" s="164">
        <v>250</v>
      </c>
      <c r="F26" s="90">
        <v>12.5</v>
      </c>
      <c r="G26" s="164">
        <v>167.2</v>
      </c>
      <c r="H26" s="174">
        <v>5.3003900000000002</v>
      </c>
      <c r="I26" s="174">
        <v>8.8297399999999993</v>
      </c>
      <c r="J26" s="178">
        <v>16.579840000000001</v>
      </c>
    </row>
    <row r="27" spans="1:18" ht="45" customHeight="1">
      <c r="A27" s="24"/>
      <c r="B27" s="26" t="s">
        <v>22</v>
      </c>
      <c r="C27" s="12" t="s">
        <v>108</v>
      </c>
      <c r="D27" s="134" t="s">
        <v>109</v>
      </c>
      <c r="E27" s="175">
        <v>100</v>
      </c>
      <c r="F27" s="135">
        <v>58.3</v>
      </c>
      <c r="G27" s="176">
        <v>219.13</v>
      </c>
      <c r="H27" s="176">
        <v>9.9219819999999999</v>
      </c>
      <c r="I27" s="176">
        <v>15.067183999999999</v>
      </c>
      <c r="J27" s="177">
        <v>10.960131000000001</v>
      </c>
    </row>
    <row r="28" spans="1:18" ht="26.25" customHeight="1">
      <c r="A28" s="10"/>
      <c r="B28" s="26" t="s">
        <v>22</v>
      </c>
      <c r="C28" s="12" t="s">
        <v>107</v>
      </c>
      <c r="D28" s="25" t="s">
        <v>115</v>
      </c>
      <c r="E28" s="153">
        <v>160</v>
      </c>
      <c r="F28" s="135">
        <v>41.56</v>
      </c>
      <c r="G28" s="154">
        <v>174.92</v>
      </c>
      <c r="H28" s="154">
        <v>4.07</v>
      </c>
      <c r="I28" s="154">
        <v>5.72</v>
      </c>
      <c r="J28" s="155">
        <v>26.76</v>
      </c>
    </row>
    <row r="29" spans="1:18" ht="23.25" customHeight="1">
      <c r="A29" s="10"/>
      <c r="B29" s="13" t="s">
        <v>44</v>
      </c>
      <c r="C29" s="12" t="s">
        <v>112</v>
      </c>
      <c r="D29" s="25" t="s">
        <v>113</v>
      </c>
      <c r="E29" s="60">
        <v>200</v>
      </c>
      <c r="F29" s="59">
        <v>7</v>
      </c>
      <c r="G29" s="59">
        <v>56</v>
      </c>
      <c r="H29" s="61">
        <v>0</v>
      </c>
      <c r="I29" s="61">
        <v>0.01</v>
      </c>
      <c r="J29" s="62">
        <v>14</v>
      </c>
    </row>
    <row r="30" spans="1:18">
      <c r="A30" s="10"/>
      <c r="B30" s="11" t="s">
        <v>23</v>
      </c>
      <c r="C30" s="12" t="s">
        <v>24</v>
      </c>
      <c r="D30" s="23" t="s">
        <v>38</v>
      </c>
      <c r="E30" s="60">
        <v>45</v>
      </c>
      <c r="F30" s="60">
        <v>3.44</v>
      </c>
      <c r="G30" s="61">
        <v>112.5</v>
      </c>
      <c r="H30" s="61">
        <v>3.37</v>
      </c>
      <c r="I30" s="61">
        <v>0.45</v>
      </c>
      <c r="J30" s="62">
        <v>22.95</v>
      </c>
    </row>
    <row r="31" spans="1:18" ht="15.75" thickBot="1">
      <c r="A31" s="10"/>
      <c r="B31" s="27"/>
      <c r="C31" s="28"/>
      <c r="D31" s="16" t="s">
        <v>43</v>
      </c>
      <c r="E31" s="67">
        <f t="shared" ref="E31:J31" si="3">SUM(E26:E30)</f>
        <v>755</v>
      </c>
      <c r="F31" s="112">
        <f t="shared" si="3"/>
        <v>122.8</v>
      </c>
      <c r="G31" s="67">
        <f t="shared" si="3"/>
        <v>729.75</v>
      </c>
      <c r="H31" s="67">
        <f t="shared" si="3"/>
        <v>22.662372000000001</v>
      </c>
      <c r="I31" s="67">
        <f t="shared" si="3"/>
        <v>30.076923999999998</v>
      </c>
      <c r="J31" s="120">
        <f t="shared" si="3"/>
        <v>91.249971000000002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62.25" customHeight="1">
      <c r="A33" s="10"/>
      <c r="B33" s="13" t="s">
        <v>28</v>
      </c>
      <c r="C33" s="43" t="s">
        <v>106</v>
      </c>
      <c r="D33" s="40" t="s">
        <v>111</v>
      </c>
      <c r="E33" s="164">
        <v>270</v>
      </c>
      <c r="F33" s="90">
        <v>12.6</v>
      </c>
      <c r="G33" s="174">
        <f>G26/250*270</f>
        <v>180.57599999999999</v>
      </c>
      <c r="H33" s="174">
        <f t="shared" ref="H33:J33" si="4">H26/250*270</f>
        <v>5.7244212000000001</v>
      </c>
      <c r="I33" s="174">
        <f t="shared" si="4"/>
        <v>9.5361191999999999</v>
      </c>
      <c r="J33" s="178">
        <f t="shared" si="4"/>
        <v>17.906227200000004</v>
      </c>
    </row>
    <row r="34" spans="1:10" ht="54" customHeight="1">
      <c r="A34" s="24"/>
      <c r="B34" s="13" t="s">
        <v>36</v>
      </c>
      <c r="C34" s="43" t="s">
        <v>108</v>
      </c>
      <c r="D34" s="88" t="s">
        <v>110</v>
      </c>
      <c r="E34" s="93">
        <v>120</v>
      </c>
      <c r="F34" s="90">
        <v>58.6</v>
      </c>
      <c r="G34" s="93">
        <v>277.52</v>
      </c>
      <c r="H34" s="179">
        <v>12.71115</v>
      </c>
      <c r="I34" s="179">
        <v>19.052879999999998</v>
      </c>
      <c r="J34" s="180">
        <v>13.800423</v>
      </c>
    </row>
    <row r="35" spans="1:10" ht="28.5" customHeight="1">
      <c r="A35" s="24"/>
      <c r="B35" s="26" t="s">
        <v>22</v>
      </c>
      <c r="C35" s="12" t="s">
        <v>107</v>
      </c>
      <c r="D35" s="25" t="s">
        <v>114</v>
      </c>
      <c r="E35" s="153">
        <v>200</v>
      </c>
      <c r="F35" s="135">
        <v>41.6</v>
      </c>
      <c r="G35" s="154">
        <v>218.64999999999998</v>
      </c>
      <c r="H35" s="154">
        <v>5.0875000000000004</v>
      </c>
      <c r="I35" s="154">
        <v>7.1499999999999995</v>
      </c>
      <c r="J35" s="155">
        <v>33.450000000000003</v>
      </c>
    </row>
    <row r="36" spans="1:10" ht="27" customHeight="1">
      <c r="A36" s="24"/>
      <c r="B36" s="13" t="s">
        <v>44</v>
      </c>
      <c r="C36" s="12" t="s">
        <v>112</v>
      </c>
      <c r="D36" s="25" t="s">
        <v>113</v>
      </c>
      <c r="E36" s="60">
        <v>200</v>
      </c>
      <c r="F36" s="59">
        <v>7</v>
      </c>
      <c r="G36" s="59">
        <v>56</v>
      </c>
      <c r="H36" s="61">
        <v>0</v>
      </c>
      <c r="I36" s="61">
        <v>0.01</v>
      </c>
      <c r="J36" s="62">
        <v>14</v>
      </c>
    </row>
    <row r="37" spans="1:10">
      <c r="A37" s="10"/>
      <c r="B37" s="11" t="s">
        <v>23</v>
      </c>
      <c r="C37" s="12" t="s">
        <v>24</v>
      </c>
      <c r="D37" s="23" t="s">
        <v>38</v>
      </c>
      <c r="E37" s="60">
        <v>50</v>
      </c>
      <c r="F37" s="60">
        <v>4.2</v>
      </c>
      <c r="G37" s="61">
        <v>125</v>
      </c>
      <c r="H37" s="61">
        <v>3.74</v>
      </c>
      <c r="I37" s="61">
        <v>0.5</v>
      </c>
      <c r="J37" s="62">
        <v>25.5</v>
      </c>
    </row>
    <row r="38" spans="1:10" ht="15.75" thickBot="1">
      <c r="A38" s="14"/>
      <c r="B38" s="15"/>
      <c r="C38" s="111"/>
      <c r="D38" s="16" t="s">
        <v>43</v>
      </c>
      <c r="E38" s="67">
        <f t="shared" ref="E38:J38" si="5">SUM(E33:E37)</f>
        <v>840</v>
      </c>
      <c r="F38" s="112">
        <f t="shared" si="5"/>
        <v>124.00000000000001</v>
      </c>
      <c r="G38" s="67">
        <f t="shared" si="5"/>
        <v>857.74599999999998</v>
      </c>
      <c r="H38" s="67">
        <f t="shared" si="5"/>
        <v>27.263071199999999</v>
      </c>
      <c r="I38" s="67">
        <f t="shared" si="5"/>
        <v>36.248999199999993</v>
      </c>
      <c r="J38" s="120">
        <f t="shared" si="5"/>
        <v>104.6566502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195.60000000000002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R42"/>
  <sheetViews>
    <sheetView showGridLines="0" workbookViewId="0">
      <selection activeCell="P20" sqref="P20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45819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4.25" customHeight="1">
      <c r="A14" s="54"/>
      <c r="B14" s="11" t="s">
        <v>22</v>
      </c>
      <c r="C14" s="12" t="s">
        <v>41</v>
      </c>
      <c r="D14" s="25" t="s">
        <v>118</v>
      </c>
      <c r="E14" s="157">
        <v>230</v>
      </c>
      <c r="F14" s="41">
        <v>48.9</v>
      </c>
      <c r="G14" s="89">
        <v>295.33</v>
      </c>
      <c r="H14" s="158">
        <v>6.58</v>
      </c>
      <c r="I14" s="159">
        <v>11.15</v>
      </c>
      <c r="J14" s="181">
        <v>42.15</v>
      </c>
      <c r="L14" s="31"/>
    </row>
    <row r="15" spans="1:18" ht="27.75" customHeight="1">
      <c r="A15" s="54"/>
      <c r="B15" s="13" t="s">
        <v>30</v>
      </c>
      <c r="C15" s="12" t="s">
        <v>34</v>
      </c>
      <c r="D15" s="25" t="s">
        <v>35</v>
      </c>
      <c r="E15" s="60">
        <v>204</v>
      </c>
      <c r="F15" s="59">
        <v>7</v>
      </c>
      <c r="G15" s="59">
        <v>56.4</v>
      </c>
      <c r="H15" s="61">
        <v>0.22420000000000001</v>
      </c>
      <c r="I15" s="61">
        <v>5.1700000000000003E-2</v>
      </c>
      <c r="J15" s="62">
        <v>13.7683</v>
      </c>
      <c r="L15" s="31"/>
    </row>
    <row r="16" spans="1:18">
      <c r="A16" s="54"/>
      <c r="B16" s="13" t="s">
        <v>71</v>
      </c>
      <c r="C16" s="12" t="s">
        <v>72</v>
      </c>
      <c r="D16" s="130" t="s">
        <v>73</v>
      </c>
      <c r="E16" s="93">
        <v>100</v>
      </c>
      <c r="F16" s="131">
        <v>26</v>
      </c>
      <c r="G16" s="95">
        <v>39.9</v>
      </c>
      <c r="H16" s="95">
        <v>0.32</v>
      </c>
      <c r="I16" s="95">
        <v>0.21</v>
      </c>
      <c r="J16" s="96">
        <v>7.87</v>
      </c>
      <c r="K16" s="32"/>
      <c r="L16" s="33"/>
      <c r="M16" s="34"/>
      <c r="N16" s="35"/>
      <c r="O16" s="36"/>
      <c r="P16" s="36"/>
      <c r="Q16" s="36"/>
      <c r="R16" s="36"/>
    </row>
    <row r="17" spans="1:18">
      <c r="A17" s="170"/>
      <c r="B17" s="11" t="s">
        <v>23</v>
      </c>
      <c r="C17" s="12" t="s">
        <v>24</v>
      </c>
      <c r="D17" s="23" t="s">
        <v>38</v>
      </c>
      <c r="E17" s="60">
        <v>40</v>
      </c>
      <c r="F17" s="60">
        <v>3.44</v>
      </c>
      <c r="G17" s="61">
        <v>112.5</v>
      </c>
      <c r="H17" s="61">
        <v>3.37</v>
      </c>
      <c r="I17" s="61">
        <v>0.45</v>
      </c>
      <c r="J17" s="62">
        <v>22.95</v>
      </c>
      <c r="K17" s="32"/>
      <c r="L17" s="33"/>
      <c r="M17" s="34"/>
      <c r="N17" s="35"/>
      <c r="O17" s="36"/>
      <c r="P17" s="36"/>
      <c r="Q17" s="36"/>
      <c r="R17" s="36"/>
    </row>
    <row r="18" spans="1:18" ht="16.5" thickBot="1">
      <c r="A18" s="14"/>
      <c r="B18" s="15"/>
      <c r="C18" s="55"/>
      <c r="D18" s="16" t="s">
        <v>43</v>
      </c>
      <c r="E18" s="67">
        <f>SUM(E14:E17)</f>
        <v>574</v>
      </c>
      <c r="F18" s="63">
        <f>SUM(F14:F16)</f>
        <v>81.900000000000006</v>
      </c>
      <c r="G18" s="63">
        <f>SUM(G14:G17)</f>
        <v>504.12999999999994</v>
      </c>
      <c r="H18" s="63">
        <f t="shared" ref="H18:J18" si="0">SUM(H14:H17)</f>
        <v>10.494199999999999</v>
      </c>
      <c r="I18" s="63">
        <f t="shared" si="0"/>
        <v>11.861700000000001</v>
      </c>
      <c r="J18" s="68">
        <f t="shared" si="0"/>
        <v>86.738299999999995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43.5" customHeight="1">
      <c r="A20" s="54"/>
      <c r="B20" s="11" t="s">
        <v>22</v>
      </c>
      <c r="C20" s="12" t="s">
        <v>41</v>
      </c>
      <c r="D20" s="25" t="s">
        <v>118</v>
      </c>
      <c r="E20" s="157">
        <v>250</v>
      </c>
      <c r="F20" s="41">
        <v>48.95</v>
      </c>
      <c r="G20" s="90">
        <f>G14/230*255</f>
        <v>327.43108695652171</v>
      </c>
      <c r="H20" s="90">
        <f t="shared" ref="H20:J20" si="1">H14/230*255</f>
        <v>7.2952173913043472</v>
      </c>
      <c r="I20" s="90">
        <f t="shared" si="1"/>
        <v>12.361956521739131</v>
      </c>
      <c r="J20" s="97">
        <f t="shared" si="1"/>
        <v>46.731521739130436</v>
      </c>
    </row>
    <row r="21" spans="1:18" ht="24" customHeight="1">
      <c r="A21" s="10"/>
      <c r="B21" s="13" t="s">
        <v>30</v>
      </c>
      <c r="C21" s="43" t="s">
        <v>34</v>
      </c>
      <c r="D21" s="163" t="s">
        <v>117</v>
      </c>
      <c r="E21" s="164">
        <v>204</v>
      </c>
      <c r="F21" s="94">
        <v>7</v>
      </c>
      <c r="G21" s="164">
        <v>56.4</v>
      </c>
      <c r="H21" s="182">
        <v>0.22420000000000001</v>
      </c>
      <c r="I21" s="182">
        <v>5.1700000000000003E-2</v>
      </c>
      <c r="J21" s="183">
        <v>13.7683</v>
      </c>
    </row>
    <row r="22" spans="1:18">
      <c r="A22" s="54"/>
      <c r="B22" s="11" t="s">
        <v>71</v>
      </c>
      <c r="C22" s="12" t="s">
        <v>72</v>
      </c>
      <c r="D22" s="25" t="s">
        <v>73</v>
      </c>
      <c r="E22" s="60">
        <v>100</v>
      </c>
      <c r="F22" s="86">
        <v>26</v>
      </c>
      <c r="G22" s="61">
        <v>39.9</v>
      </c>
      <c r="H22" s="61">
        <v>0.32</v>
      </c>
      <c r="I22" s="61">
        <v>0.21</v>
      </c>
      <c r="J22" s="62">
        <v>7.87</v>
      </c>
    </row>
    <row r="23" spans="1:18">
      <c r="A23" s="10"/>
      <c r="B23" s="113" t="s">
        <v>23</v>
      </c>
      <c r="C23" s="114" t="s">
        <v>24</v>
      </c>
      <c r="D23" s="172" t="s">
        <v>38</v>
      </c>
      <c r="E23" s="116">
        <v>45</v>
      </c>
      <c r="F23" s="173">
        <v>3.44</v>
      </c>
      <c r="G23" s="117">
        <v>126.56</v>
      </c>
      <c r="H23" s="117">
        <f>H17/40*45</f>
        <v>3.7912500000000002</v>
      </c>
      <c r="I23" s="117">
        <f t="shared" ref="I23:J23" si="2">I17/40*45</f>
        <v>0.50624999999999998</v>
      </c>
      <c r="J23" s="118">
        <f t="shared" si="2"/>
        <v>25.818749999999998</v>
      </c>
    </row>
    <row r="24" spans="1:18" ht="15.75" thickBot="1">
      <c r="A24" s="30"/>
      <c r="B24" s="20"/>
      <c r="C24" s="15"/>
      <c r="D24" s="16" t="s">
        <v>43</v>
      </c>
      <c r="E24" s="67">
        <f>SUM(E20:E23)</f>
        <v>599</v>
      </c>
      <c r="F24" s="112">
        <f>SUM(F20:F22)</f>
        <v>81.95</v>
      </c>
      <c r="G24" s="72">
        <f>SUM(G20:G23)</f>
        <v>550.29108695652167</v>
      </c>
      <c r="H24" s="72">
        <f t="shared" ref="H24:J24" si="3">SUM(H20:H23)</f>
        <v>11.630667391304348</v>
      </c>
      <c r="I24" s="72">
        <f t="shared" si="3"/>
        <v>13.129906521739132</v>
      </c>
      <c r="J24" s="73">
        <f t="shared" si="3"/>
        <v>94.188571739130438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51.75" customHeight="1">
      <c r="A26" s="54"/>
      <c r="B26" s="13" t="s">
        <v>28</v>
      </c>
      <c r="C26" s="43" t="s">
        <v>119</v>
      </c>
      <c r="D26" s="40" t="s">
        <v>120</v>
      </c>
      <c r="E26" s="164">
        <v>210</v>
      </c>
      <c r="F26" s="90">
        <v>15.48</v>
      </c>
      <c r="G26" s="164">
        <v>119.7</v>
      </c>
      <c r="H26" s="174">
        <v>4.9264239999999999</v>
      </c>
      <c r="I26" s="174">
        <v>6.34</v>
      </c>
      <c r="J26" s="178">
        <v>10.736000000000001</v>
      </c>
    </row>
    <row r="27" spans="1:18" ht="45" customHeight="1">
      <c r="A27" s="24"/>
      <c r="B27" s="13" t="s">
        <v>29</v>
      </c>
      <c r="C27" s="43" t="s">
        <v>122</v>
      </c>
      <c r="D27" s="88" t="s">
        <v>123</v>
      </c>
      <c r="E27" s="89">
        <v>100</v>
      </c>
      <c r="F27" s="98">
        <v>66.88</v>
      </c>
      <c r="G27" s="90">
        <v>229.73</v>
      </c>
      <c r="H27" s="95">
        <v>13.88</v>
      </c>
      <c r="I27" s="95">
        <v>15.57</v>
      </c>
      <c r="J27" s="96">
        <v>11.12</v>
      </c>
    </row>
    <row r="28" spans="1:18" ht="33.75" customHeight="1">
      <c r="A28" s="10"/>
      <c r="B28" s="13" t="s">
        <v>40</v>
      </c>
      <c r="C28" s="12" t="s">
        <v>124</v>
      </c>
      <c r="D28" s="25" t="s">
        <v>125</v>
      </c>
      <c r="E28" s="93">
        <v>160</v>
      </c>
      <c r="F28" s="94">
        <v>19.45</v>
      </c>
      <c r="G28" s="95">
        <v>183.7</v>
      </c>
      <c r="H28" s="95">
        <v>2.2800000000000001E-2</v>
      </c>
      <c r="I28" s="95">
        <v>0</v>
      </c>
      <c r="J28" s="96">
        <v>29.174600000000002</v>
      </c>
    </row>
    <row r="29" spans="1:18" ht="23.25" customHeight="1">
      <c r="A29" s="10"/>
      <c r="B29" s="26" t="s">
        <v>30</v>
      </c>
      <c r="C29" s="12" t="s">
        <v>127</v>
      </c>
      <c r="D29" s="25" t="s">
        <v>128</v>
      </c>
      <c r="E29" s="93">
        <v>200</v>
      </c>
      <c r="F29" s="90">
        <v>8.4499999999999993</v>
      </c>
      <c r="G29" s="95">
        <v>75.61</v>
      </c>
      <c r="H29" s="95">
        <v>0.38285000000000002</v>
      </c>
      <c r="I29" s="95">
        <v>0.13818</v>
      </c>
      <c r="J29" s="96">
        <v>18.209099999999999</v>
      </c>
    </row>
    <row r="30" spans="1:18">
      <c r="A30" s="10"/>
      <c r="B30" s="11" t="s">
        <v>23</v>
      </c>
      <c r="C30" s="12" t="s">
        <v>24</v>
      </c>
      <c r="D30" s="23" t="s">
        <v>38</v>
      </c>
      <c r="E30" s="60">
        <v>45</v>
      </c>
      <c r="F30" s="60">
        <v>3.44</v>
      </c>
      <c r="G30" s="61">
        <v>112.5</v>
      </c>
      <c r="H30" s="61">
        <v>3.37</v>
      </c>
      <c r="I30" s="61">
        <v>0.45</v>
      </c>
      <c r="J30" s="62">
        <v>22.95</v>
      </c>
    </row>
    <row r="31" spans="1:18" ht="15.75" thickBot="1">
      <c r="A31" s="10"/>
      <c r="B31" s="27"/>
      <c r="C31" s="28"/>
      <c r="D31" s="16" t="s">
        <v>43</v>
      </c>
      <c r="E31" s="67">
        <f>SUM(E26:E30)</f>
        <v>715</v>
      </c>
      <c r="F31" s="112">
        <f t="shared" ref="F31:J31" si="4">SUM(F26:F30)</f>
        <v>113.7</v>
      </c>
      <c r="G31" s="67">
        <f t="shared" si="4"/>
        <v>721.24</v>
      </c>
      <c r="H31" s="67">
        <f t="shared" si="4"/>
        <v>22.582074000000002</v>
      </c>
      <c r="I31" s="67">
        <f t="shared" si="4"/>
        <v>22.498179999999998</v>
      </c>
      <c r="J31" s="120">
        <f t="shared" si="4"/>
        <v>92.189700000000002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52.5" customHeight="1">
      <c r="A33" s="10"/>
      <c r="B33" s="13" t="s">
        <v>28</v>
      </c>
      <c r="C33" s="12" t="s">
        <v>119</v>
      </c>
      <c r="D33" s="40" t="s">
        <v>121</v>
      </c>
      <c r="E33" s="164">
        <v>260</v>
      </c>
      <c r="F33" s="90">
        <v>15.6</v>
      </c>
      <c r="G33" s="174">
        <f>G26/210*270</f>
        <v>153.9</v>
      </c>
      <c r="H33" s="174">
        <f t="shared" ref="H33:J33" si="5">H26/210*270</f>
        <v>6.3339737142857135</v>
      </c>
      <c r="I33" s="174">
        <f t="shared" si="5"/>
        <v>8.1514285714285712</v>
      </c>
      <c r="J33" s="178">
        <f t="shared" si="5"/>
        <v>13.803428571428572</v>
      </c>
    </row>
    <row r="34" spans="1:10" ht="54" customHeight="1">
      <c r="A34" s="24"/>
      <c r="B34" s="13" t="s">
        <v>29</v>
      </c>
      <c r="C34" s="43" t="s">
        <v>122</v>
      </c>
      <c r="D34" s="88" t="s">
        <v>123</v>
      </c>
      <c r="E34" s="89">
        <v>100</v>
      </c>
      <c r="F34" s="98">
        <v>66.349999999999994</v>
      </c>
      <c r="G34" s="90">
        <v>229.73</v>
      </c>
      <c r="H34" s="95">
        <v>13.88</v>
      </c>
      <c r="I34" s="95">
        <v>15.57</v>
      </c>
      <c r="J34" s="96">
        <v>11.12</v>
      </c>
    </row>
    <row r="35" spans="1:10" ht="35.25" customHeight="1">
      <c r="A35" s="24"/>
      <c r="B35" s="26" t="s">
        <v>40</v>
      </c>
      <c r="C35" s="12" t="s">
        <v>124</v>
      </c>
      <c r="D35" s="25" t="s">
        <v>126</v>
      </c>
      <c r="E35" s="153">
        <v>200</v>
      </c>
      <c r="F35" s="135">
        <v>19.45</v>
      </c>
      <c r="G35" s="154">
        <f>G28/160*205</f>
        <v>235.36562499999997</v>
      </c>
      <c r="H35" s="154">
        <f t="shared" ref="H35:J35" si="6">H28/160*205</f>
        <v>2.9212499999999999E-2</v>
      </c>
      <c r="I35" s="154">
        <f t="shared" si="6"/>
        <v>0</v>
      </c>
      <c r="J35" s="155">
        <f t="shared" si="6"/>
        <v>37.379956249999999</v>
      </c>
    </row>
    <row r="36" spans="1:10" ht="30" customHeight="1">
      <c r="A36" s="24"/>
      <c r="B36" s="13" t="s">
        <v>30</v>
      </c>
      <c r="C36" s="12" t="s">
        <v>127</v>
      </c>
      <c r="D36" s="25" t="s">
        <v>129</v>
      </c>
      <c r="E36" s="60">
        <v>200</v>
      </c>
      <c r="F36" s="59">
        <v>8.4499999999999993</v>
      </c>
      <c r="G36" s="59">
        <v>75.61</v>
      </c>
      <c r="H36" s="61">
        <v>0.38285000000000002</v>
      </c>
      <c r="I36" s="61">
        <v>0.13818</v>
      </c>
      <c r="J36" s="62">
        <v>18.209099999999999</v>
      </c>
    </row>
    <row r="37" spans="1:10">
      <c r="A37" s="10"/>
      <c r="B37" s="11" t="s">
        <v>23</v>
      </c>
      <c r="C37" s="12" t="s">
        <v>24</v>
      </c>
      <c r="D37" s="23" t="s">
        <v>38</v>
      </c>
      <c r="E37" s="60">
        <v>50</v>
      </c>
      <c r="F37" s="60">
        <v>3.8</v>
      </c>
      <c r="G37" s="61">
        <v>125</v>
      </c>
      <c r="H37" s="61">
        <v>3.74</v>
      </c>
      <c r="I37" s="61">
        <v>0.5</v>
      </c>
      <c r="J37" s="62">
        <v>25.5</v>
      </c>
    </row>
    <row r="38" spans="1:10" ht="15.75" thickBot="1">
      <c r="A38" s="14"/>
      <c r="B38" s="15"/>
      <c r="C38" s="111"/>
      <c r="D38" s="16" t="s">
        <v>43</v>
      </c>
      <c r="E38" s="67">
        <f t="shared" ref="E38:J38" si="7">SUM(E33:E37)</f>
        <v>810</v>
      </c>
      <c r="F38" s="112">
        <f t="shared" si="7"/>
        <v>113.64999999999999</v>
      </c>
      <c r="G38" s="67">
        <f t="shared" si="7"/>
        <v>819.60562500000003</v>
      </c>
      <c r="H38" s="67">
        <f t="shared" si="7"/>
        <v>24.366036214285714</v>
      </c>
      <c r="I38" s="67">
        <f t="shared" si="7"/>
        <v>24.35960857142857</v>
      </c>
      <c r="J38" s="120">
        <f t="shared" si="7"/>
        <v>106.01248482142857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195.60000000000002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R42"/>
  <sheetViews>
    <sheetView showGridLines="0" workbookViewId="0">
      <selection activeCell="Q12" sqref="Q12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45820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33.75" customHeight="1">
      <c r="A14" s="54"/>
      <c r="B14" s="113" t="s">
        <v>22</v>
      </c>
      <c r="C14" s="12" t="s">
        <v>130</v>
      </c>
      <c r="D14" s="40" t="s">
        <v>131</v>
      </c>
      <c r="E14" s="184" t="s">
        <v>132</v>
      </c>
      <c r="F14" s="185">
        <v>32.799999999999997</v>
      </c>
      <c r="G14" s="186">
        <v>282.38</v>
      </c>
      <c r="H14" s="185">
        <v>8.8000000000000007</v>
      </c>
      <c r="I14" s="185">
        <v>11.21</v>
      </c>
      <c r="J14" s="187">
        <v>36.409999999999997</v>
      </c>
      <c r="L14" s="31"/>
    </row>
    <row r="15" spans="1:18" ht="27.75" customHeight="1">
      <c r="A15" s="54"/>
      <c r="B15" s="13" t="s">
        <v>44</v>
      </c>
      <c r="C15" s="12" t="s">
        <v>74</v>
      </c>
      <c r="D15" s="134" t="s">
        <v>75</v>
      </c>
      <c r="E15" s="93">
        <v>200</v>
      </c>
      <c r="F15" s="135">
        <v>13.77</v>
      </c>
      <c r="G15" s="91">
        <v>96.7</v>
      </c>
      <c r="H15" s="91">
        <v>2.36504</v>
      </c>
      <c r="I15" s="91">
        <v>2.2351999999999999</v>
      </c>
      <c r="J15" s="62">
        <v>15.42</v>
      </c>
      <c r="L15" s="31"/>
    </row>
    <row r="16" spans="1:18">
      <c r="A16" s="54"/>
      <c r="B16" s="13" t="s">
        <v>71</v>
      </c>
      <c r="C16" s="12" t="s">
        <v>24</v>
      </c>
      <c r="D16" s="130" t="s">
        <v>133</v>
      </c>
      <c r="E16" s="93">
        <v>75</v>
      </c>
      <c r="F16" s="131">
        <v>26</v>
      </c>
      <c r="G16" s="95">
        <v>236.26</v>
      </c>
      <c r="H16" s="95">
        <v>5.12</v>
      </c>
      <c r="I16" s="95">
        <v>5.38</v>
      </c>
      <c r="J16" s="96">
        <v>41.39</v>
      </c>
      <c r="K16" s="32"/>
      <c r="L16" s="33"/>
      <c r="M16" s="34"/>
      <c r="N16" s="35"/>
      <c r="O16" s="36"/>
      <c r="P16" s="36"/>
      <c r="Q16" s="36"/>
      <c r="R16" s="36"/>
    </row>
    <row r="17" spans="1:18">
      <c r="A17" s="170"/>
      <c r="B17" s="11" t="s">
        <v>23</v>
      </c>
      <c r="C17" s="12" t="s">
        <v>24</v>
      </c>
      <c r="D17" s="23" t="s">
        <v>38</v>
      </c>
      <c r="E17" s="60">
        <v>40</v>
      </c>
      <c r="F17" s="60">
        <v>3.44</v>
      </c>
      <c r="G17" s="61">
        <v>112.5</v>
      </c>
      <c r="H17" s="61">
        <v>3.37</v>
      </c>
      <c r="I17" s="61">
        <v>0.45</v>
      </c>
      <c r="J17" s="62">
        <v>22.95</v>
      </c>
      <c r="K17" s="32"/>
      <c r="L17" s="33"/>
      <c r="M17" s="34"/>
      <c r="N17" s="35"/>
      <c r="O17" s="36"/>
      <c r="P17" s="36"/>
      <c r="Q17" s="36"/>
      <c r="R17" s="36"/>
    </row>
    <row r="18" spans="1:18" ht="16.5" thickBot="1">
      <c r="A18" s="14"/>
      <c r="B18" s="15"/>
      <c r="C18" s="55"/>
      <c r="D18" s="16" t="s">
        <v>43</v>
      </c>
      <c r="E18" s="67">
        <v>545</v>
      </c>
      <c r="F18" s="63">
        <f>SUM(F14:F16)</f>
        <v>72.569999999999993</v>
      </c>
      <c r="G18" s="63">
        <f>SUM(G14:G17)</f>
        <v>727.83999999999992</v>
      </c>
      <c r="H18" s="63">
        <f t="shared" ref="H18:J18" si="0">SUM(H14:H17)</f>
        <v>19.655040000000003</v>
      </c>
      <c r="I18" s="63">
        <f t="shared" si="0"/>
        <v>19.275199999999998</v>
      </c>
      <c r="J18" s="68">
        <f t="shared" si="0"/>
        <v>116.17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35.25" customHeight="1">
      <c r="A20" s="54"/>
      <c r="B20" s="11" t="s">
        <v>22</v>
      </c>
      <c r="C20" s="12" t="s">
        <v>130</v>
      </c>
      <c r="D20" s="25" t="s">
        <v>141</v>
      </c>
      <c r="E20" s="157" t="s">
        <v>132</v>
      </c>
      <c r="F20" s="41">
        <v>32.799999999999997</v>
      </c>
      <c r="G20" s="90">
        <v>282.38</v>
      </c>
      <c r="H20" s="90">
        <v>8.8000000000000007</v>
      </c>
      <c r="I20" s="90">
        <v>11.21</v>
      </c>
      <c r="J20" s="90">
        <v>36.409999999999997</v>
      </c>
    </row>
    <row r="21" spans="1:18" ht="24" customHeight="1">
      <c r="A21" s="10"/>
      <c r="B21" s="13" t="s">
        <v>44</v>
      </c>
      <c r="C21" s="12" t="s">
        <v>74</v>
      </c>
      <c r="D21" s="134" t="s">
        <v>75</v>
      </c>
      <c r="E21" s="93">
        <v>200</v>
      </c>
      <c r="F21" s="135">
        <v>13.77</v>
      </c>
      <c r="G21" s="91">
        <v>96.7</v>
      </c>
      <c r="H21" s="91">
        <v>2.36504</v>
      </c>
      <c r="I21" s="91">
        <v>2.2351999999999999</v>
      </c>
      <c r="J21" s="62">
        <v>15.42</v>
      </c>
    </row>
    <row r="22" spans="1:18">
      <c r="A22" s="54"/>
      <c r="B22" s="11" t="s">
        <v>71</v>
      </c>
      <c r="C22" s="12" t="s">
        <v>24</v>
      </c>
      <c r="D22" s="25" t="s">
        <v>133</v>
      </c>
      <c r="E22" s="60">
        <v>75</v>
      </c>
      <c r="F22" s="86">
        <v>26</v>
      </c>
      <c r="G22" s="61">
        <v>236.26</v>
      </c>
      <c r="H22" s="61">
        <v>5.12</v>
      </c>
      <c r="I22" s="61">
        <v>5.38</v>
      </c>
      <c r="J22" s="62">
        <v>41.39</v>
      </c>
    </row>
    <row r="23" spans="1:18">
      <c r="A23" s="10"/>
      <c r="B23" s="113" t="s">
        <v>23</v>
      </c>
      <c r="C23" s="114" t="s">
        <v>24</v>
      </c>
      <c r="D23" s="172" t="s">
        <v>38</v>
      </c>
      <c r="E23" s="116">
        <v>45</v>
      </c>
      <c r="F23" s="173">
        <v>3.44</v>
      </c>
      <c r="G23" s="117">
        <v>126.56</v>
      </c>
      <c r="H23" s="117">
        <f>H17/40*45</f>
        <v>3.7912500000000002</v>
      </c>
      <c r="I23" s="117">
        <f t="shared" ref="I23:J23" si="1">I17/40*45</f>
        <v>0.50624999999999998</v>
      </c>
      <c r="J23" s="118">
        <f t="shared" si="1"/>
        <v>25.818749999999998</v>
      </c>
    </row>
    <row r="24" spans="1:18" ht="15.75" thickBot="1">
      <c r="A24" s="30"/>
      <c r="B24" s="20"/>
      <c r="C24" s="15"/>
      <c r="D24" s="16" t="s">
        <v>43</v>
      </c>
      <c r="E24" s="67">
        <v>550</v>
      </c>
      <c r="F24" s="112">
        <f>SUM(F20:F22)</f>
        <v>72.569999999999993</v>
      </c>
      <c r="G24" s="72">
        <f>SUM(G20:G23)</f>
        <v>741.89999999999986</v>
      </c>
      <c r="H24" s="72">
        <f t="shared" ref="H24:J24" si="2">SUM(H20:H23)</f>
        <v>20.076290000000004</v>
      </c>
      <c r="I24" s="72">
        <f t="shared" si="2"/>
        <v>19.33145</v>
      </c>
      <c r="J24" s="73">
        <f t="shared" si="2"/>
        <v>119.03874999999999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60" customHeight="1">
      <c r="A26" s="54"/>
      <c r="B26" s="13" t="s">
        <v>28</v>
      </c>
      <c r="C26" s="43" t="s">
        <v>134</v>
      </c>
      <c r="D26" s="88" t="s">
        <v>135</v>
      </c>
      <c r="E26" s="93">
        <v>200</v>
      </c>
      <c r="F26" s="90">
        <v>30</v>
      </c>
      <c r="G26" s="93">
        <v>120</v>
      </c>
      <c r="H26" s="151">
        <v>4.0009367999999998</v>
      </c>
      <c r="I26" s="151">
        <v>7.9472319999999996</v>
      </c>
      <c r="J26" s="152">
        <v>8.0581449999999997</v>
      </c>
    </row>
    <row r="27" spans="1:18" ht="45" customHeight="1">
      <c r="A27" s="24"/>
      <c r="B27" s="13" t="s">
        <v>29</v>
      </c>
      <c r="C27" s="43" t="s">
        <v>137</v>
      </c>
      <c r="D27" s="88" t="s">
        <v>138</v>
      </c>
      <c r="E27" s="89">
        <v>90</v>
      </c>
      <c r="F27" s="98">
        <v>61.34</v>
      </c>
      <c r="G27" s="90">
        <v>274.43</v>
      </c>
      <c r="H27" s="95">
        <v>10.120274999999999</v>
      </c>
      <c r="I27" s="95">
        <v>24.610766399999999</v>
      </c>
      <c r="J27" s="96">
        <v>3.1144113</v>
      </c>
    </row>
    <row r="28" spans="1:18" ht="33.75" customHeight="1">
      <c r="A28" s="10"/>
      <c r="B28" s="13" t="s">
        <v>40</v>
      </c>
      <c r="C28" s="12" t="s">
        <v>55</v>
      </c>
      <c r="D28" s="25" t="s">
        <v>140</v>
      </c>
      <c r="E28" s="93">
        <v>180</v>
      </c>
      <c r="F28" s="94">
        <v>19.8</v>
      </c>
      <c r="G28" s="95">
        <v>200.04</v>
      </c>
      <c r="H28" s="95">
        <v>5.65</v>
      </c>
      <c r="I28" s="95">
        <v>4.1900000000000004</v>
      </c>
      <c r="J28" s="96">
        <v>34.909999999999997</v>
      </c>
    </row>
    <row r="29" spans="1:18" ht="23.25" customHeight="1">
      <c r="A29" s="10"/>
      <c r="B29" s="26" t="s">
        <v>30</v>
      </c>
      <c r="C29" s="12" t="s">
        <v>63</v>
      </c>
      <c r="D29" s="25" t="s">
        <v>64</v>
      </c>
      <c r="E29" s="93">
        <v>200</v>
      </c>
      <c r="F29" s="90">
        <v>8.4499999999999993</v>
      </c>
      <c r="G29" s="95">
        <v>72.22</v>
      </c>
      <c r="H29" s="95">
        <v>0.45600000000000002</v>
      </c>
      <c r="I29" s="95">
        <v>6.0084800000000001E-2</v>
      </c>
      <c r="J29" s="96">
        <v>17.46</v>
      </c>
    </row>
    <row r="30" spans="1:18">
      <c r="A30" s="10"/>
      <c r="B30" s="11" t="s">
        <v>23</v>
      </c>
      <c r="C30" s="12" t="s">
        <v>24</v>
      </c>
      <c r="D30" s="23" t="s">
        <v>38</v>
      </c>
      <c r="E30" s="60">
        <v>45</v>
      </c>
      <c r="F30" s="60">
        <v>3.44</v>
      </c>
      <c r="G30" s="61">
        <v>112.5</v>
      </c>
      <c r="H30" s="61">
        <v>3.37</v>
      </c>
      <c r="I30" s="61">
        <v>0.45</v>
      </c>
      <c r="J30" s="62">
        <v>22.95</v>
      </c>
    </row>
    <row r="31" spans="1:18" ht="15.75" thickBot="1">
      <c r="A31" s="10"/>
      <c r="B31" s="27"/>
      <c r="C31" s="28"/>
      <c r="D31" s="16" t="s">
        <v>43</v>
      </c>
      <c r="E31" s="67">
        <f>SUM(E26:E30)</f>
        <v>715</v>
      </c>
      <c r="F31" s="112">
        <f t="shared" ref="F31:J31" si="3">SUM(F26:F30)</f>
        <v>123.03</v>
      </c>
      <c r="G31" s="67">
        <f t="shared" si="3"/>
        <v>779.19</v>
      </c>
      <c r="H31" s="67">
        <f t="shared" si="3"/>
        <v>23.5972118</v>
      </c>
      <c r="I31" s="67">
        <f t="shared" si="3"/>
        <v>37.258083200000002</v>
      </c>
      <c r="J31" s="120">
        <f t="shared" si="3"/>
        <v>86.49255629999999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52.5" customHeight="1">
      <c r="A33" s="10"/>
      <c r="B33" s="13" t="s">
        <v>28</v>
      </c>
      <c r="C33" s="43" t="s">
        <v>134</v>
      </c>
      <c r="D33" s="88" t="s">
        <v>136</v>
      </c>
      <c r="E33" s="93">
        <v>250</v>
      </c>
      <c r="F33" s="90">
        <v>39.89</v>
      </c>
      <c r="G33" s="93">
        <f>G26/200*250</f>
        <v>150</v>
      </c>
      <c r="H33" s="179">
        <f>H26/200*250</f>
        <v>5.0011709999999994</v>
      </c>
      <c r="I33" s="179">
        <f>I26/200*250</f>
        <v>9.9340399999999995</v>
      </c>
      <c r="J33" s="180">
        <f>J26/200*250</f>
        <v>10.07268125</v>
      </c>
    </row>
    <row r="34" spans="1:10" ht="42.75" customHeight="1">
      <c r="A34" s="24"/>
      <c r="B34" s="13" t="s">
        <v>29</v>
      </c>
      <c r="C34" s="43" t="s">
        <v>137</v>
      </c>
      <c r="D34" s="88" t="s">
        <v>139</v>
      </c>
      <c r="E34" s="89">
        <v>100</v>
      </c>
      <c r="F34" s="98">
        <v>70.89</v>
      </c>
      <c r="G34" s="90">
        <v>304.92222222222222</v>
      </c>
      <c r="H34" s="95">
        <v>11.24475</v>
      </c>
      <c r="I34" s="95">
        <v>27.345295999999998</v>
      </c>
      <c r="J34" s="96">
        <v>3.4604569999999999</v>
      </c>
    </row>
    <row r="35" spans="1:10" ht="35.25" customHeight="1">
      <c r="A35" s="24"/>
      <c r="B35" s="26" t="s">
        <v>40</v>
      </c>
      <c r="C35" s="12" t="s">
        <v>55</v>
      </c>
      <c r="D35" s="25" t="s">
        <v>140</v>
      </c>
      <c r="E35" s="153">
        <v>200</v>
      </c>
      <c r="F35" s="135" t="s">
        <v>61</v>
      </c>
      <c r="G35" s="154">
        <v>222.26666666666665</v>
      </c>
      <c r="H35" s="154">
        <v>6.2777777777777777</v>
      </c>
      <c r="I35" s="154">
        <v>4.6555555555555559</v>
      </c>
      <c r="J35" s="155">
        <v>38.788888888888884</v>
      </c>
    </row>
    <row r="36" spans="1:10" ht="30" customHeight="1">
      <c r="A36" s="24"/>
      <c r="B36" s="13" t="s">
        <v>30</v>
      </c>
      <c r="C36" s="12" t="s">
        <v>63</v>
      </c>
      <c r="D36" s="25" t="s">
        <v>142</v>
      </c>
      <c r="E36" s="60">
        <v>200</v>
      </c>
      <c r="F36" s="59">
        <v>8.4499999999999993</v>
      </c>
      <c r="G36" s="59">
        <v>72.22</v>
      </c>
      <c r="H36" s="61">
        <v>0.45600000000000002</v>
      </c>
      <c r="I36" s="61">
        <v>6.0084800000000001E-2</v>
      </c>
      <c r="J36" s="62">
        <v>17.46</v>
      </c>
    </row>
    <row r="37" spans="1:10">
      <c r="A37" s="10"/>
      <c r="B37" s="11" t="s">
        <v>23</v>
      </c>
      <c r="C37" s="12" t="s">
        <v>24</v>
      </c>
      <c r="D37" s="23" t="s">
        <v>38</v>
      </c>
      <c r="E37" s="60">
        <v>50</v>
      </c>
      <c r="F37" s="60">
        <v>3.8</v>
      </c>
      <c r="G37" s="61">
        <v>125</v>
      </c>
      <c r="H37" s="61">
        <v>3.74</v>
      </c>
      <c r="I37" s="61">
        <v>0.5</v>
      </c>
      <c r="J37" s="62">
        <v>25.5</v>
      </c>
    </row>
    <row r="38" spans="1:10" ht="15.75" thickBot="1">
      <c r="A38" s="14"/>
      <c r="B38" s="15"/>
      <c r="C38" s="111"/>
      <c r="D38" s="16" t="s">
        <v>43</v>
      </c>
      <c r="E38" s="67">
        <f>SUM(E33:E37)</f>
        <v>800</v>
      </c>
      <c r="F38" s="112">
        <f>SUM(F33:F37)</f>
        <v>123.03</v>
      </c>
      <c r="G38" s="67">
        <f t="shared" ref="G38:J38" si="4">SUM(G33:G37)</f>
        <v>874.4088888888889</v>
      </c>
      <c r="H38" s="67">
        <f t="shared" si="4"/>
        <v>26.719698777777779</v>
      </c>
      <c r="I38" s="67">
        <f t="shared" si="4"/>
        <v>42.494976355555558</v>
      </c>
      <c r="J38" s="120">
        <f t="shared" si="4"/>
        <v>95.282027138888878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4"/>
  <sheetViews>
    <sheetView showGridLines="0" workbookViewId="0">
      <selection activeCell="M14" sqref="M14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201">
        <v>45821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13" t="s">
        <v>22</v>
      </c>
      <c r="C14" s="43" t="s">
        <v>85</v>
      </c>
      <c r="D14" s="25" t="s">
        <v>86</v>
      </c>
      <c r="E14" s="77">
        <v>240</v>
      </c>
      <c r="F14" s="41">
        <v>32.6</v>
      </c>
      <c r="G14" s="86">
        <v>281.10000000000002</v>
      </c>
      <c r="H14" s="86">
        <v>7.02</v>
      </c>
      <c r="I14" s="86">
        <v>11.96</v>
      </c>
      <c r="J14" s="87">
        <v>35.82</v>
      </c>
      <c r="L14" s="31"/>
    </row>
    <row r="15" spans="1:18" ht="21.75" customHeight="1">
      <c r="A15" s="54"/>
      <c r="B15" s="11" t="s">
        <v>44</v>
      </c>
      <c r="C15" s="12" t="s">
        <v>147</v>
      </c>
      <c r="D15" s="25" t="s">
        <v>148</v>
      </c>
      <c r="E15" s="93">
        <v>200</v>
      </c>
      <c r="F15" s="79">
        <v>9.8000000000000007</v>
      </c>
      <c r="G15" s="95">
        <v>124</v>
      </c>
      <c r="H15" s="95">
        <v>4.5</v>
      </c>
      <c r="I15" s="95">
        <v>3.7</v>
      </c>
      <c r="J15" s="96">
        <v>18.100000000000001</v>
      </c>
      <c r="L15" s="31"/>
    </row>
    <row r="16" spans="1:18">
      <c r="A16" s="54"/>
      <c r="B16" s="198" t="s">
        <v>71</v>
      </c>
      <c r="C16" s="12" t="s">
        <v>24</v>
      </c>
      <c r="D16" s="25" t="s">
        <v>145</v>
      </c>
      <c r="E16" s="93">
        <v>40</v>
      </c>
      <c r="F16" s="135">
        <v>20</v>
      </c>
      <c r="G16" s="95">
        <v>114</v>
      </c>
      <c r="H16" s="95">
        <v>1.5</v>
      </c>
      <c r="I16" s="95">
        <v>5.4</v>
      </c>
      <c r="J16" s="96">
        <v>15.3</v>
      </c>
      <c r="K16" s="32"/>
      <c r="L16" s="33"/>
      <c r="M16" s="34"/>
      <c r="N16" s="35"/>
      <c r="O16" s="36"/>
      <c r="P16" s="36"/>
      <c r="Q16" s="36"/>
      <c r="R16" s="36"/>
    </row>
    <row r="17" spans="1:18">
      <c r="A17" s="170"/>
      <c r="B17" s="132" t="s">
        <v>23</v>
      </c>
      <c r="C17" s="114" t="s">
        <v>24</v>
      </c>
      <c r="D17" s="23" t="s">
        <v>38</v>
      </c>
      <c r="E17" s="93">
        <v>40</v>
      </c>
      <c r="F17" s="133">
        <v>4</v>
      </c>
      <c r="G17" s="95">
        <v>100</v>
      </c>
      <c r="H17" s="95">
        <v>3</v>
      </c>
      <c r="I17" s="95">
        <v>0.4</v>
      </c>
      <c r="J17" s="96">
        <v>20.399999999999999</v>
      </c>
      <c r="K17" s="32"/>
      <c r="L17" s="33"/>
      <c r="M17" s="34"/>
      <c r="N17" s="35"/>
      <c r="O17" s="36"/>
      <c r="P17" s="36"/>
      <c r="Q17" s="36"/>
      <c r="R17" s="36"/>
    </row>
    <row r="18" spans="1:18" ht="16.5" thickBot="1">
      <c r="A18" s="14"/>
      <c r="B18" s="15"/>
      <c r="C18" s="55"/>
      <c r="D18" s="16" t="s">
        <v>43</v>
      </c>
      <c r="E18" s="67">
        <v>520</v>
      </c>
      <c r="F18" s="63">
        <f t="shared" ref="F18:J18" si="0">SUM(F14:F16)</f>
        <v>62.400000000000006</v>
      </c>
      <c r="G18" s="63">
        <f t="shared" si="0"/>
        <v>519.1</v>
      </c>
      <c r="H18" s="63">
        <f t="shared" si="0"/>
        <v>13.02</v>
      </c>
      <c r="I18" s="63">
        <f t="shared" si="0"/>
        <v>21.060000000000002</v>
      </c>
      <c r="J18" s="68">
        <f t="shared" si="0"/>
        <v>69.22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38.25" customHeight="1">
      <c r="A20" s="54"/>
      <c r="B20" s="129" t="s">
        <v>22</v>
      </c>
      <c r="C20" s="43" t="s">
        <v>85</v>
      </c>
      <c r="D20" s="25" t="s">
        <v>146</v>
      </c>
      <c r="E20" s="77">
        <v>270</v>
      </c>
      <c r="F20" s="41">
        <v>33.799999999999997</v>
      </c>
      <c r="G20" s="86">
        <f>G14/240*270</f>
        <v>316.23750000000001</v>
      </c>
      <c r="H20" s="86">
        <f t="shared" ref="H20:J20" si="1">H14/240*270</f>
        <v>7.8974999999999991</v>
      </c>
      <c r="I20" s="86">
        <f t="shared" si="1"/>
        <v>13.455</v>
      </c>
      <c r="J20" s="87">
        <f t="shared" si="1"/>
        <v>40.297499999999999</v>
      </c>
    </row>
    <row r="21" spans="1:18" ht="28.5" customHeight="1">
      <c r="A21" s="10"/>
      <c r="B21" s="13" t="s">
        <v>44</v>
      </c>
      <c r="C21" s="12" t="s">
        <v>147</v>
      </c>
      <c r="D21" s="134" t="s">
        <v>149</v>
      </c>
      <c r="E21" s="93">
        <v>200</v>
      </c>
      <c r="F21" s="135">
        <v>9.8000000000000007</v>
      </c>
      <c r="G21" s="91">
        <v>124</v>
      </c>
      <c r="H21" s="91">
        <v>4.5</v>
      </c>
      <c r="I21" s="91">
        <v>3.7</v>
      </c>
      <c r="J21" s="62">
        <v>18.100000000000001</v>
      </c>
    </row>
    <row r="22" spans="1:18">
      <c r="A22" s="54"/>
      <c r="B22" s="198" t="s">
        <v>71</v>
      </c>
      <c r="C22" s="12" t="s">
        <v>24</v>
      </c>
      <c r="D22" s="25" t="s">
        <v>145</v>
      </c>
      <c r="E22" s="93">
        <v>40</v>
      </c>
      <c r="F22" s="135">
        <v>20</v>
      </c>
      <c r="G22" s="95">
        <v>114</v>
      </c>
      <c r="H22" s="95">
        <v>1.5</v>
      </c>
      <c r="I22" s="95">
        <v>5.4</v>
      </c>
      <c r="J22" s="96">
        <v>15.3</v>
      </c>
    </row>
    <row r="23" spans="1:18">
      <c r="A23" s="10"/>
      <c r="B23" s="132" t="s">
        <v>23</v>
      </c>
      <c r="C23" s="114" t="s">
        <v>24</v>
      </c>
      <c r="D23" s="23" t="s">
        <v>38</v>
      </c>
      <c r="E23" s="93">
        <v>40</v>
      </c>
      <c r="F23" s="133">
        <v>4</v>
      </c>
      <c r="G23" s="95">
        <v>100</v>
      </c>
      <c r="H23" s="95">
        <v>3</v>
      </c>
      <c r="I23" s="95">
        <v>0.4</v>
      </c>
      <c r="J23" s="96">
        <v>20.399999999999999</v>
      </c>
    </row>
    <row r="24" spans="1:18" ht="15.75" thickBot="1">
      <c r="A24" s="30"/>
      <c r="B24" s="20"/>
      <c r="C24" s="15"/>
      <c r="D24" s="16" t="s">
        <v>43</v>
      </c>
      <c r="E24" s="67">
        <v>550</v>
      </c>
      <c r="F24" s="112">
        <f t="shared" ref="F24:J24" si="2">SUM(F20:F22)</f>
        <v>63.599999999999994</v>
      </c>
      <c r="G24" s="72">
        <f t="shared" si="2"/>
        <v>554.23749999999995</v>
      </c>
      <c r="H24" s="72">
        <f t="shared" si="2"/>
        <v>13.897499999999999</v>
      </c>
      <c r="I24" s="72">
        <f t="shared" si="2"/>
        <v>22.555</v>
      </c>
      <c r="J24" s="73">
        <f t="shared" si="2"/>
        <v>73.697500000000005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68.25" customHeight="1">
      <c r="A26" s="54"/>
      <c r="B26" s="150" t="s">
        <v>28</v>
      </c>
      <c r="C26" s="43" t="s">
        <v>37</v>
      </c>
      <c r="D26" s="44" t="s">
        <v>92</v>
      </c>
      <c r="E26" s="78">
        <v>220</v>
      </c>
      <c r="F26" s="90">
        <v>19.399999999999999</v>
      </c>
      <c r="G26" s="78">
        <v>121.92</v>
      </c>
      <c r="H26" s="90">
        <v>4.0599999999999996</v>
      </c>
      <c r="I26" s="90">
        <v>6.66</v>
      </c>
      <c r="J26" s="97">
        <v>11.48</v>
      </c>
      <c r="O26" s="188" t="s">
        <v>143</v>
      </c>
    </row>
    <row r="27" spans="1:18" ht="45" customHeight="1">
      <c r="A27" s="24"/>
      <c r="B27" s="13" t="s">
        <v>29</v>
      </c>
      <c r="C27" s="43" t="s">
        <v>57</v>
      </c>
      <c r="D27" s="88" t="s">
        <v>144</v>
      </c>
      <c r="E27" s="93">
        <v>90</v>
      </c>
      <c r="F27" s="90">
        <v>54.91</v>
      </c>
      <c r="G27" s="93">
        <v>176.32</v>
      </c>
      <c r="H27" s="151">
        <v>4.6084880000000004</v>
      </c>
      <c r="I27" s="151">
        <v>4.3507711999999996</v>
      </c>
      <c r="J27" s="152">
        <v>31.528515200000001</v>
      </c>
    </row>
    <row r="28" spans="1:18" ht="45" customHeight="1">
      <c r="A28" s="10"/>
      <c r="B28" s="26" t="s">
        <v>22</v>
      </c>
      <c r="C28" s="12" t="s">
        <v>95</v>
      </c>
      <c r="D28" s="25" t="s">
        <v>96</v>
      </c>
      <c r="E28" s="153">
        <v>160</v>
      </c>
      <c r="F28" s="135">
        <v>17.2</v>
      </c>
      <c r="G28" s="154">
        <v>211.46</v>
      </c>
      <c r="H28" s="154">
        <v>7.73</v>
      </c>
      <c r="I28" s="154">
        <v>4.37</v>
      </c>
      <c r="J28" s="155">
        <v>33.81</v>
      </c>
    </row>
    <row r="29" spans="1:18" ht="23.25" customHeight="1">
      <c r="A29" s="10"/>
      <c r="B29" s="13" t="s">
        <v>30</v>
      </c>
      <c r="C29" s="12" t="s">
        <v>34</v>
      </c>
      <c r="D29" s="25" t="s">
        <v>35</v>
      </c>
      <c r="E29" s="60">
        <v>204</v>
      </c>
      <c r="F29" s="59">
        <v>7</v>
      </c>
      <c r="G29" s="59">
        <v>56.4</v>
      </c>
      <c r="H29" s="61">
        <v>0.22420000000000001</v>
      </c>
      <c r="I29" s="61">
        <v>5.1700000000000003E-2</v>
      </c>
      <c r="J29" s="62">
        <v>13.7683</v>
      </c>
    </row>
    <row r="30" spans="1:18">
      <c r="A30" s="10"/>
      <c r="B30" s="11" t="s">
        <v>23</v>
      </c>
      <c r="C30" s="12" t="s">
        <v>24</v>
      </c>
      <c r="D30" s="23" t="s">
        <v>38</v>
      </c>
      <c r="E30" s="60">
        <v>45</v>
      </c>
      <c r="F30" s="60">
        <v>3.44</v>
      </c>
      <c r="G30" s="61">
        <v>112.5</v>
      </c>
      <c r="H30" s="61">
        <v>3.37</v>
      </c>
      <c r="I30" s="61">
        <v>0.45</v>
      </c>
      <c r="J30" s="62">
        <v>22.95</v>
      </c>
    </row>
    <row r="31" spans="1:18">
      <c r="A31" s="10"/>
      <c r="B31" s="113" t="s">
        <v>31</v>
      </c>
      <c r="C31" s="12" t="s">
        <v>24</v>
      </c>
      <c r="D31" s="23" t="s">
        <v>32</v>
      </c>
      <c r="E31" s="93">
        <v>40</v>
      </c>
      <c r="F31" s="119">
        <v>2</v>
      </c>
      <c r="G31" s="95">
        <v>79.2</v>
      </c>
      <c r="H31" s="95">
        <v>2.64</v>
      </c>
      <c r="I31" s="95">
        <v>0.48</v>
      </c>
      <c r="J31" s="96">
        <v>15.84</v>
      </c>
    </row>
    <row r="32" spans="1:18" ht="15.75" thickBot="1">
      <c r="A32" s="10"/>
      <c r="B32" s="27"/>
      <c r="C32" s="28"/>
      <c r="D32" s="16" t="s">
        <v>43</v>
      </c>
      <c r="E32" s="67">
        <f t="shared" ref="E32:J32" si="3">SUM(E26:E31)</f>
        <v>759</v>
      </c>
      <c r="F32" s="112">
        <f t="shared" si="3"/>
        <v>103.95</v>
      </c>
      <c r="G32" s="67">
        <f t="shared" si="3"/>
        <v>757.80000000000007</v>
      </c>
      <c r="H32" s="67">
        <f t="shared" si="3"/>
        <v>22.632688000000002</v>
      </c>
      <c r="I32" s="67">
        <f t="shared" si="3"/>
        <v>16.362471200000002</v>
      </c>
      <c r="J32" s="120">
        <f t="shared" si="3"/>
        <v>129.37681520000001</v>
      </c>
    </row>
    <row r="33" spans="1:10">
      <c r="A33" s="9" t="s">
        <v>27</v>
      </c>
      <c r="B33" s="29"/>
      <c r="C33" s="17"/>
      <c r="D33" s="19" t="s">
        <v>33</v>
      </c>
      <c r="E33" s="64"/>
      <c r="F33" s="64"/>
      <c r="G33" s="64"/>
      <c r="H33" s="64"/>
      <c r="I33" s="64"/>
      <c r="J33" s="65"/>
    </row>
    <row r="34" spans="1:10" ht="69.75" customHeight="1">
      <c r="A34" s="10"/>
      <c r="B34" s="13" t="s">
        <v>28</v>
      </c>
      <c r="C34" s="43" t="s">
        <v>37</v>
      </c>
      <c r="D34" s="44" t="s">
        <v>93</v>
      </c>
      <c r="E34" s="78">
        <v>250</v>
      </c>
      <c r="F34" s="90">
        <v>19.600000000000001</v>
      </c>
      <c r="G34" s="190">
        <f>G26/220*250</f>
        <v>138.54545454545456</v>
      </c>
      <c r="H34" s="190">
        <f>H26/220*250</f>
        <v>4.6136363636363633</v>
      </c>
      <c r="I34" s="190">
        <f>I26/220*250</f>
        <v>7.5681818181818183</v>
      </c>
      <c r="J34" s="191">
        <f>J26/220*250</f>
        <v>13.045454545454545</v>
      </c>
    </row>
    <row r="35" spans="1:10" ht="45.75" customHeight="1">
      <c r="A35" s="24"/>
      <c r="B35" s="13" t="s">
        <v>29</v>
      </c>
      <c r="C35" s="43" t="s">
        <v>57</v>
      </c>
      <c r="D35" s="88" t="s">
        <v>58</v>
      </c>
      <c r="E35" s="89">
        <v>100</v>
      </c>
      <c r="F35" s="98">
        <v>55.91</v>
      </c>
      <c r="G35" s="192">
        <f>G27/90*100</f>
        <v>195.9111111111111</v>
      </c>
      <c r="H35" s="192">
        <f t="shared" ref="H35:J35" si="4">H27/90*100</f>
        <v>5.1205422222222223</v>
      </c>
      <c r="I35" s="192">
        <f t="shared" si="4"/>
        <v>4.8341902222222215</v>
      </c>
      <c r="J35" s="193">
        <f t="shared" si="4"/>
        <v>35.03168355555556</v>
      </c>
    </row>
    <row r="36" spans="1:10" ht="45.75" customHeight="1">
      <c r="A36" s="24"/>
      <c r="B36" s="26" t="s">
        <v>22</v>
      </c>
      <c r="C36" s="12" t="s">
        <v>95</v>
      </c>
      <c r="D36" s="25" t="s">
        <v>96</v>
      </c>
      <c r="E36" s="153">
        <v>180</v>
      </c>
      <c r="F36" s="135">
        <v>17.8</v>
      </c>
      <c r="G36" s="189">
        <f>G28/160*180</f>
        <v>237.89250000000001</v>
      </c>
      <c r="H36" s="189">
        <f t="shared" ref="H36:J36" si="5">H28/160*180</f>
        <v>8.6962500000000009</v>
      </c>
      <c r="I36" s="189">
        <f t="shared" si="5"/>
        <v>4.9162499999999998</v>
      </c>
      <c r="J36" s="199">
        <f t="shared" si="5"/>
        <v>38.036250000000003</v>
      </c>
    </row>
    <row r="37" spans="1:10" ht="27" customHeight="1">
      <c r="A37" s="24"/>
      <c r="B37" s="13" t="s">
        <v>30</v>
      </c>
      <c r="C37" s="12" t="s">
        <v>34</v>
      </c>
      <c r="D37" s="25" t="s">
        <v>35</v>
      </c>
      <c r="E37" s="60">
        <v>204</v>
      </c>
      <c r="F37" s="59">
        <v>7</v>
      </c>
      <c r="G37" s="192">
        <v>56.4</v>
      </c>
      <c r="H37" s="194">
        <v>0.22420000000000001</v>
      </c>
      <c r="I37" s="194">
        <v>5.1700000000000003E-2</v>
      </c>
      <c r="J37" s="195">
        <v>13.7683</v>
      </c>
    </row>
    <row r="38" spans="1:10">
      <c r="A38" s="10"/>
      <c r="B38" s="11" t="s">
        <v>23</v>
      </c>
      <c r="C38" s="12" t="s">
        <v>24</v>
      </c>
      <c r="D38" s="23" t="s">
        <v>38</v>
      </c>
      <c r="E38" s="60">
        <v>50</v>
      </c>
      <c r="F38" s="60">
        <v>4.2</v>
      </c>
      <c r="G38" s="194">
        <v>125</v>
      </c>
      <c r="H38" s="194">
        <v>3.74</v>
      </c>
      <c r="I38" s="194">
        <v>0.5</v>
      </c>
      <c r="J38" s="195">
        <v>25.5</v>
      </c>
    </row>
    <row r="39" spans="1:10">
      <c r="A39" s="10"/>
      <c r="B39" s="113" t="s">
        <v>31</v>
      </c>
      <c r="C39" s="114" t="s">
        <v>24</v>
      </c>
      <c r="D39" s="115" t="s">
        <v>32</v>
      </c>
      <c r="E39" s="116">
        <v>40</v>
      </c>
      <c r="F39" s="116">
        <v>2</v>
      </c>
      <c r="G39" s="196">
        <v>79.2</v>
      </c>
      <c r="H39" s="196">
        <v>2.64</v>
      </c>
      <c r="I39" s="196">
        <v>0.48</v>
      </c>
      <c r="J39" s="197">
        <v>15.84</v>
      </c>
    </row>
    <row r="40" spans="1:10" ht="15.75" thickBot="1">
      <c r="A40" s="14"/>
      <c r="B40" s="15"/>
      <c r="C40" s="111"/>
      <c r="D40" s="16" t="s">
        <v>43</v>
      </c>
      <c r="E40" s="67">
        <f t="shared" ref="E40:J40" si="6">SUM(E34:E39)</f>
        <v>824</v>
      </c>
      <c r="F40" s="112">
        <f t="shared" si="6"/>
        <v>106.50999999999999</v>
      </c>
      <c r="G40" s="67">
        <f t="shared" si="6"/>
        <v>832.94906565656572</v>
      </c>
      <c r="H40" s="67">
        <f t="shared" si="6"/>
        <v>25.034628585858584</v>
      </c>
      <c r="I40" s="67">
        <f t="shared" si="6"/>
        <v>18.350322040404038</v>
      </c>
      <c r="J40" s="120">
        <f t="shared" si="6"/>
        <v>141.2216881010101</v>
      </c>
    </row>
    <row r="41" spans="1:10" ht="15.75" thickBot="1">
      <c r="A41" s="104"/>
      <c r="B41" s="206" t="s">
        <v>43</v>
      </c>
      <c r="C41" s="207"/>
      <c r="D41" s="105" t="s">
        <v>59</v>
      </c>
      <c r="E41" s="106"/>
      <c r="F41" s="107">
        <f>F18+F32</f>
        <v>166.35000000000002</v>
      </c>
      <c r="G41" s="108"/>
      <c r="H41" s="109"/>
      <c r="I41" s="109"/>
      <c r="J41" s="110"/>
    </row>
    <row r="42" spans="1:10" ht="15.75" thickBot="1">
      <c r="A42" s="99"/>
      <c r="B42" s="208" t="s">
        <v>43</v>
      </c>
      <c r="C42" s="209"/>
      <c r="D42" s="101" t="s">
        <v>60</v>
      </c>
      <c r="E42" s="100"/>
      <c r="F42" s="102">
        <f>F24+F40</f>
        <v>170.10999999999999</v>
      </c>
      <c r="G42" s="101"/>
      <c r="H42" s="101"/>
      <c r="I42" s="101"/>
      <c r="J42" s="103"/>
    </row>
    <row r="44" spans="1:10">
      <c r="A44" s="83" t="s">
        <v>42</v>
      </c>
    </row>
  </sheetData>
  <mergeCells count="4">
    <mergeCell ref="D7:J7"/>
    <mergeCell ref="B9:D9"/>
    <mergeCell ref="B41:C41"/>
    <mergeCell ref="B42:C42"/>
  </mergeCells>
  <pageMargins left="0.7" right="0.7" top="0.75" bottom="0.75" header="0.3" footer="0.3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0"/>
  <sheetViews>
    <sheetView showGridLines="0" workbookViewId="0">
      <selection activeCell="Q17" sqref="Q17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45822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9.5" customHeight="1">
      <c r="A14" s="54"/>
      <c r="B14" s="129" t="s">
        <v>22</v>
      </c>
      <c r="C14" s="12" t="s">
        <v>150</v>
      </c>
      <c r="D14" s="25" t="s">
        <v>151</v>
      </c>
      <c r="E14" s="147">
        <v>230</v>
      </c>
      <c r="F14" s="148">
        <v>38.6</v>
      </c>
      <c r="G14" s="95">
        <v>316.58</v>
      </c>
      <c r="H14" s="95">
        <v>25.7</v>
      </c>
      <c r="I14" s="95">
        <v>9.5399999999999991</v>
      </c>
      <c r="J14" s="97">
        <v>25.52</v>
      </c>
      <c r="L14" s="31"/>
    </row>
    <row r="15" spans="1:18" ht="18.75" customHeight="1">
      <c r="A15" s="54"/>
      <c r="B15" s="13" t="s">
        <v>30</v>
      </c>
      <c r="C15" s="43" t="s">
        <v>102</v>
      </c>
      <c r="D15" s="163" t="s">
        <v>154</v>
      </c>
      <c r="E15" s="164">
        <v>200</v>
      </c>
      <c r="F15" s="94">
        <v>6</v>
      </c>
      <c r="G15" s="164">
        <v>26.1</v>
      </c>
      <c r="H15" s="165">
        <v>1.3958999999999999</v>
      </c>
      <c r="I15" s="165">
        <v>1.030392</v>
      </c>
      <c r="J15" s="171">
        <v>1.9983599999999999</v>
      </c>
      <c r="L15" s="31"/>
    </row>
    <row r="16" spans="1:18" ht="24">
      <c r="A16" s="54"/>
      <c r="B16" s="11" t="s">
        <v>36</v>
      </c>
      <c r="C16" s="12" t="s">
        <v>39</v>
      </c>
      <c r="D16" s="25" t="s">
        <v>47</v>
      </c>
      <c r="E16" s="60">
        <v>70</v>
      </c>
      <c r="F16" s="60">
        <v>31.8</v>
      </c>
      <c r="G16" s="61">
        <v>219.1</v>
      </c>
      <c r="H16" s="61">
        <v>10.74</v>
      </c>
      <c r="I16" s="61">
        <v>11.34</v>
      </c>
      <c r="J16" s="62">
        <v>17.989999999999998</v>
      </c>
      <c r="K16" s="32"/>
      <c r="L16" s="33"/>
      <c r="M16" s="34"/>
      <c r="N16" s="35"/>
      <c r="O16" s="36"/>
      <c r="P16" s="36"/>
      <c r="Q16" s="36"/>
      <c r="R16" s="36"/>
    </row>
    <row r="17" spans="1:12" ht="16.5" thickBot="1">
      <c r="A17" s="14"/>
      <c r="B17" s="15"/>
      <c r="C17" s="55"/>
      <c r="D17" s="16" t="s">
        <v>43</v>
      </c>
      <c r="E17" s="67">
        <f t="shared" ref="E17:J17" si="0">SUM(E14:E16)</f>
        <v>500</v>
      </c>
      <c r="F17" s="63">
        <f t="shared" si="0"/>
        <v>76.400000000000006</v>
      </c>
      <c r="G17" s="63">
        <f t="shared" si="0"/>
        <v>561.78</v>
      </c>
      <c r="H17" s="63">
        <f t="shared" si="0"/>
        <v>37.835900000000002</v>
      </c>
      <c r="I17" s="63">
        <f t="shared" si="0"/>
        <v>21.910391999999998</v>
      </c>
      <c r="J17" s="68">
        <f t="shared" si="0"/>
        <v>45.508359999999996</v>
      </c>
      <c r="L17" s="38"/>
    </row>
    <row r="18" spans="1:12">
      <c r="A18" s="9" t="s">
        <v>20</v>
      </c>
      <c r="B18" s="17"/>
      <c r="C18" s="18"/>
      <c r="D18" s="19" t="s">
        <v>25</v>
      </c>
      <c r="E18" s="69"/>
      <c r="F18" s="69"/>
      <c r="G18" s="70"/>
      <c r="H18" s="70"/>
      <c r="I18" s="70"/>
      <c r="J18" s="71"/>
    </row>
    <row r="19" spans="1:12" ht="43.5" customHeight="1">
      <c r="A19" s="54"/>
      <c r="B19" s="11" t="s">
        <v>22</v>
      </c>
      <c r="C19" s="12" t="s">
        <v>150</v>
      </c>
      <c r="D19" s="25" t="s">
        <v>151</v>
      </c>
      <c r="E19" s="157">
        <v>270</v>
      </c>
      <c r="F19" s="161">
        <v>38.65</v>
      </c>
      <c r="G19" s="90">
        <v>411.55399999999997</v>
      </c>
      <c r="H19" s="159">
        <v>33.410000000000004</v>
      </c>
      <c r="I19" s="159">
        <v>12.401999999999997</v>
      </c>
      <c r="J19" s="162">
        <v>33.175999999999995</v>
      </c>
    </row>
    <row r="20" spans="1:12" ht="21" customHeight="1">
      <c r="A20" s="10"/>
      <c r="B20" s="13" t="s">
        <v>30</v>
      </c>
      <c r="C20" s="43" t="s">
        <v>102</v>
      </c>
      <c r="D20" s="163" t="s">
        <v>154</v>
      </c>
      <c r="E20" s="164">
        <v>200</v>
      </c>
      <c r="F20" s="94">
        <v>6</v>
      </c>
      <c r="G20" s="174">
        <v>26.1</v>
      </c>
      <c r="H20" s="182">
        <v>1.3958999999999999</v>
      </c>
      <c r="I20" s="182">
        <v>1.030392</v>
      </c>
      <c r="J20" s="183">
        <v>1.9983599999999999</v>
      </c>
    </row>
    <row r="21" spans="1:12" ht="24">
      <c r="A21" s="54"/>
      <c r="B21" s="11" t="s">
        <v>36</v>
      </c>
      <c r="C21" s="12" t="s">
        <v>39</v>
      </c>
      <c r="D21" s="25" t="s">
        <v>152</v>
      </c>
      <c r="E21" s="60">
        <v>80</v>
      </c>
      <c r="F21" s="86">
        <v>31.85</v>
      </c>
      <c r="G21" s="61">
        <v>219.1</v>
      </c>
      <c r="H21" s="61">
        <v>10.74</v>
      </c>
      <c r="I21" s="61">
        <v>11.34</v>
      </c>
      <c r="J21" s="62">
        <v>17.989999999999998</v>
      </c>
    </row>
    <row r="22" spans="1:12" ht="15.75" thickBot="1">
      <c r="A22" s="30"/>
      <c r="B22" s="20"/>
      <c r="C22" s="15"/>
      <c r="D22" s="16" t="s">
        <v>43</v>
      </c>
      <c r="E22" s="67">
        <f t="shared" ref="E22:J22" si="1">SUM(E19:E21)</f>
        <v>550</v>
      </c>
      <c r="F22" s="112">
        <f t="shared" si="1"/>
        <v>76.5</v>
      </c>
      <c r="G22" s="72">
        <f t="shared" si="1"/>
        <v>656.75400000000002</v>
      </c>
      <c r="H22" s="72">
        <f t="shared" si="1"/>
        <v>45.545900000000003</v>
      </c>
      <c r="I22" s="72">
        <f t="shared" si="1"/>
        <v>24.772391999999996</v>
      </c>
      <c r="J22" s="73">
        <f t="shared" si="1"/>
        <v>53.164359999999988</v>
      </c>
    </row>
    <row r="23" spans="1:12">
      <c r="A23" s="9"/>
      <c r="B23" s="21"/>
      <c r="C23" s="22"/>
      <c r="D23" s="121" t="s">
        <v>26</v>
      </c>
      <c r="E23" s="74"/>
      <c r="F23" s="74"/>
      <c r="G23" s="75"/>
      <c r="H23" s="75"/>
      <c r="I23" s="75"/>
      <c r="J23" s="76"/>
    </row>
    <row r="24" spans="1:12" ht="63.75" customHeight="1">
      <c r="A24" s="54"/>
      <c r="B24" s="13" t="s">
        <v>28</v>
      </c>
      <c r="C24" s="43" t="s">
        <v>106</v>
      </c>
      <c r="D24" s="40" t="s">
        <v>111</v>
      </c>
      <c r="E24" s="164">
        <v>250</v>
      </c>
      <c r="F24" s="90">
        <v>12.5</v>
      </c>
      <c r="G24" s="164">
        <v>167.2</v>
      </c>
      <c r="H24" s="174">
        <v>5.3003900000000002</v>
      </c>
      <c r="I24" s="174">
        <v>8.8297399999999993</v>
      </c>
      <c r="J24" s="178">
        <v>16.579840000000001</v>
      </c>
    </row>
    <row r="25" spans="1:12" ht="45" customHeight="1">
      <c r="A25" s="24"/>
      <c r="B25" s="26" t="s">
        <v>22</v>
      </c>
      <c r="C25" s="12" t="s">
        <v>157</v>
      </c>
      <c r="D25" s="134" t="s">
        <v>158</v>
      </c>
      <c r="E25" s="175">
        <v>100</v>
      </c>
      <c r="F25" s="135">
        <v>51.7</v>
      </c>
      <c r="G25" s="176">
        <v>228.6</v>
      </c>
      <c r="H25" s="176">
        <v>9.93</v>
      </c>
      <c r="I25" s="176">
        <v>15.93</v>
      </c>
      <c r="J25" s="177">
        <v>11.36</v>
      </c>
    </row>
    <row r="26" spans="1:12" ht="26.25" customHeight="1">
      <c r="A26" s="10"/>
      <c r="B26" s="26" t="s">
        <v>22</v>
      </c>
      <c r="C26" s="12" t="s">
        <v>107</v>
      </c>
      <c r="D26" s="25" t="s">
        <v>115</v>
      </c>
      <c r="E26" s="153">
        <v>160</v>
      </c>
      <c r="F26" s="135">
        <v>41.56</v>
      </c>
      <c r="G26" s="154">
        <v>174.92</v>
      </c>
      <c r="H26" s="154">
        <v>4.07</v>
      </c>
      <c r="I26" s="154">
        <v>5.72</v>
      </c>
      <c r="J26" s="155">
        <v>26.76</v>
      </c>
    </row>
    <row r="27" spans="1:12" ht="23.25" customHeight="1">
      <c r="A27" s="10"/>
      <c r="B27" s="13" t="s">
        <v>30</v>
      </c>
      <c r="C27" s="12" t="s">
        <v>155</v>
      </c>
      <c r="D27" s="25" t="s">
        <v>156</v>
      </c>
      <c r="E27" s="60">
        <v>200</v>
      </c>
      <c r="F27" s="59">
        <v>10</v>
      </c>
      <c r="G27" s="59">
        <v>96</v>
      </c>
      <c r="H27" s="61">
        <v>0.98799999999999999</v>
      </c>
      <c r="I27" s="61">
        <v>5.6399999999999999E-2</v>
      </c>
      <c r="J27" s="62">
        <v>22.904699999999998</v>
      </c>
    </row>
    <row r="28" spans="1:12">
      <c r="A28" s="10"/>
      <c r="B28" s="11" t="s">
        <v>23</v>
      </c>
      <c r="C28" s="12" t="s">
        <v>24</v>
      </c>
      <c r="D28" s="23" t="s">
        <v>38</v>
      </c>
      <c r="E28" s="60">
        <v>45</v>
      </c>
      <c r="F28" s="60">
        <v>3.44</v>
      </c>
      <c r="G28" s="61">
        <v>112.5</v>
      </c>
      <c r="H28" s="61">
        <v>3.37</v>
      </c>
      <c r="I28" s="61">
        <v>0.45</v>
      </c>
      <c r="J28" s="62">
        <v>22.95</v>
      </c>
    </row>
    <row r="29" spans="1:12" ht="15.75" thickBot="1">
      <c r="A29" s="10"/>
      <c r="B29" s="27"/>
      <c r="C29" s="28"/>
      <c r="D29" s="16" t="s">
        <v>43</v>
      </c>
      <c r="E29" s="67">
        <f t="shared" ref="E29:J29" si="2">SUM(E24:E28)</f>
        <v>755</v>
      </c>
      <c r="F29" s="112">
        <f t="shared" si="2"/>
        <v>119.2</v>
      </c>
      <c r="G29" s="67">
        <f t="shared" si="2"/>
        <v>779.21999999999991</v>
      </c>
      <c r="H29" s="67">
        <f t="shared" si="2"/>
        <v>23.658390000000001</v>
      </c>
      <c r="I29" s="67">
        <f t="shared" si="2"/>
        <v>30.986139999999999</v>
      </c>
      <c r="J29" s="120">
        <f t="shared" si="2"/>
        <v>100.55454</v>
      </c>
    </row>
    <row r="30" spans="1:12">
      <c r="A30" s="9" t="s">
        <v>27</v>
      </c>
      <c r="B30" s="29"/>
      <c r="C30" s="17"/>
      <c r="D30" s="19" t="s">
        <v>33</v>
      </c>
      <c r="E30" s="64"/>
      <c r="F30" s="64"/>
      <c r="G30" s="64"/>
      <c r="H30" s="64"/>
      <c r="I30" s="64"/>
      <c r="J30" s="65"/>
    </row>
    <row r="31" spans="1:12" ht="62.25" customHeight="1">
      <c r="A31" s="10"/>
      <c r="B31" s="13" t="s">
        <v>28</v>
      </c>
      <c r="C31" s="43" t="s">
        <v>106</v>
      </c>
      <c r="D31" s="40" t="s">
        <v>111</v>
      </c>
      <c r="E31" s="164">
        <v>270</v>
      </c>
      <c r="F31" s="90">
        <v>12.55</v>
      </c>
      <c r="G31" s="174">
        <f>G24/250*270</f>
        <v>180.57599999999999</v>
      </c>
      <c r="H31" s="174">
        <f t="shared" ref="H31:J31" si="3">H24/250*270</f>
        <v>5.7244212000000001</v>
      </c>
      <c r="I31" s="174">
        <f t="shared" si="3"/>
        <v>9.5361191999999999</v>
      </c>
      <c r="J31" s="178">
        <f t="shared" si="3"/>
        <v>17.906227200000004</v>
      </c>
    </row>
    <row r="32" spans="1:12" ht="50.25" customHeight="1">
      <c r="A32" s="24"/>
      <c r="B32" s="13" t="s">
        <v>22</v>
      </c>
      <c r="C32" s="43" t="s">
        <v>157</v>
      </c>
      <c r="D32" s="88" t="s">
        <v>159</v>
      </c>
      <c r="E32" s="93">
        <v>100</v>
      </c>
      <c r="F32" s="90">
        <v>51.7</v>
      </c>
      <c r="G32" s="93">
        <v>228.6</v>
      </c>
      <c r="H32" s="179">
        <v>9.93</v>
      </c>
      <c r="I32" s="179">
        <v>15.93</v>
      </c>
      <c r="J32" s="180">
        <v>11.36</v>
      </c>
    </row>
    <row r="33" spans="1:10" ht="28.5" customHeight="1">
      <c r="A33" s="24"/>
      <c r="B33" s="26" t="s">
        <v>22</v>
      </c>
      <c r="C33" s="12" t="s">
        <v>107</v>
      </c>
      <c r="D33" s="25" t="s">
        <v>114</v>
      </c>
      <c r="E33" s="153">
        <v>200</v>
      </c>
      <c r="F33" s="135">
        <v>40.65</v>
      </c>
      <c r="G33" s="154">
        <v>218.64999999999998</v>
      </c>
      <c r="H33" s="154">
        <v>5.0875000000000004</v>
      </c>
      <c r="I33" s="154">
        <v>7.1499999999999995</v>
      </c>
      <c r="J33" s="155">
        <v>33.450000000000003</v>
      </c>
    </row>
    <row r="34" spans="1:10" ht="27" customHeight="1">
      <c r="A34" s="24"/>
      <c r="B34" s="13" t="s">
        <v>30</v>
      </c>
      <c r="C34" s="12" t="s">
        <v>155</v>
      </c>
      <c r="D34" s="25" t="s">
        <v>156</v>
      </c>
      <c r="E34" s="60">
        <v>200</v>
      </c>
      <c r="F34" s="59">
        <v>10</v>
      </c>
      <c r="G34" s="59">
        <v>96</v>
      </c>
      <c r="H34" s="61">
        <v>0.98799999999999999</v>
      </c>
      <c r="I34" s="61">
        <v>5.6399999999999999E-2</v>
      </c>
      <c r="J34" s="62">
        <v>22.904699999999998</v>
      </c>
    </row>
    <row r="35" spans="1:10">
      <c r="A35" s="10"/>
      <c r="B35" s="11" t="s">
        <v>23</v>
      </c>
      <c r="C35" s="12" t="s">
        <v>24</v>
      </c>
      <c r="D35" s="23" t="s">
        <v>38</v>
      </c>
      <c r="E35" s="60">
        <v>50</v>
      </c>
      <c r="F35" s="60">
        <v>4.2</v>
      </c>
      <c r="G35" s="61">
        <v>125</v>
      </c>
      <c r="H35" s="61">
        <v>3.74</v>
      </c>
      <c r="I35" s="61">
        <v>0.5</v>
      </c>
      <c r="J35" s="62">
        <v>25.5</v>
      </c>
    </row>
    <row r="36" spans="1:10" ht="15.75" thickBot="1">
      <c r="A36" s="14"/>
      <c r="B36" s="15"/>
      <c r="C36" s="111"/>
      <c r="D36" s="16" t="s">
        <v>43</v>
      </c>
      <c r="E36" s="67">
        <f t="shared" ref="E36:J36" si="4">SUM(E31:E35)</f>
        <v>820</v>
      </c>
      <c r="F36" s="112">
        <f t="shared" si="4"/>
        <v>119.10000000000001</v>
      </c>
      <c r="G36" s="67">
        <f t="shared" si="4"/>
        <v>848.82600000000002</v>
      </c>
      <c r="H36" s="67">
        <f t="shared" si="4"/>
        <v>25.469921200000002</v>
      </c>
      <c r="I36" s="67">
        <f t="shared" si="4"/>
        <v>33.172519199999996</v>
      </c>
      <c r="J36" s="120">
        <f t="shared" si="4"/>
        <v>111.12092720000001</v>
      </c>
    </row>
    <row r="37" spans="1:10" ht="15.75" thickBot="1">
      <c r="A37" s="104"/>
      <c r="B37" s="206" t="s">
        <v>43</v>
      </c>
      <c r="C37" s="207"/>
      <c r="D37" s="105" t="s">
        <v>59</v>
      </c>
      <c r="E37" s="106"/>
      <c r="F37" s="107">
        <f>F17+F29</f>
        <v>195.60000000000002</v>
      </c>
      <c r="G37" s="108"/>
      <c r="H37" s="109"/>
      <c r="I37" s="109"/>
      <c r="J37" s="110"/>
    </row>
    <row r="38" spans="1:10" ht="15.75" thickBot="1">
      <c r="A38" s="99"/>
      <c r="B38" s="208" t="s">
        <v>43</v>
      </c>
      <c r="C38" s="209"/>
      <c r="D38" s="101" t="s">
        <v>60</v>
      </c>
      <c r="E38" s="100"/>
      <c r="F38" s="102">
        <f>F22+F36</f>
        <v>195.60000000000002</v>
      </c>
      <c r="G38" s="101"/>
      <c r="H38" s="101"/>
      <c r="I38" s="101"/>
      <c r="J38" s="103"/>
    </row>
    <row r="40" spans="1:10">
      <c r="A40" s="83" t="s">
        <v>42</v>
      </c>
    </row>
  </sheetData>
  <mergeCells count="4">
    <mergeCell ref="D7:J7"/>
    <mergeCell ref="B9:D9"/>
    <mergeCell ref="B37:C37"/>
    <mergeCell ref="B38:C38"/>
  </mergeCells>
  <pageMargins left="0.7" right="0.7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workbookViewId="0">
      <selection activeCell="N14" sqref="N14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45824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1" t="s">
        <v>22</v>
      </c>
      <c r="C14" s="43" t="s">
        <v>41</v>
      </c>
      <c r="D14" s="44" t="s">
        <v>48</v>
      </c>
      <c r="E14" s="77">
        <v>230</v>
      </c>
      <c r="F14" s="77">
        <v>49.8</v>
      </c>
      <c r="G14" s="78">
        <v>295.33</v>
      </c>
      <c r="H14" s="79">
        <v>6.58</v>
      </c>
      <c r="I14" s="80">
        <v>11.15</v>
      </c>
      <c r="J14" s="81">
        <v>42.15</v>
      </c>
      <c r="L14" s="31"/>
    </row>
    <row r="15" spans="1:18" ht="21.75" customHeight="1">
      <c r="A15" s="54"/>
      <c r="B15" s="13" t="s">
        <v>44</v>
      </c>
      <c r="C15" s="12" t="s">
        <v>74</v>
      </c>
      <c r="D15" s="134" t="s">
        <v>75</v>
      </c>
      <c r="E15" s="93">
        <v>200</v>
      </c>
      <c r="F15" s="135">
        <v>13.77</v>
      </c>
      <c r="G15" s="91">
        <v>96.7</v>
      </c>
      <c r="H15" s="91">
        <v>2.36504</v>
      </c>
      <c r="I15" s="91">
        <v>2.2351999999999999</v>
      </c>
      <c r="J15" s="62">
        <v>15.42</v>
      </c>
      <c r="L15" s="31"/>
    </row>
    <row r="16" spans="1:18">
      <c r="A16" s="54"/>
      <c r="B16" s="13" t="s">
        <v>71</v>
      </c>
      <c r="C16" s="12" t="s">
        <v>72</v>
      </c>
      <c r="D16" s="130" t="s">
        <v>73</v>
      </c>
      <c r="E16" s="93">
        <v>100</v>
      </c>
      <c r="F16" s="131">
        <v>26</v>
      </c>
      <c r="G16" s="95">
        <v>39.9</v>
      </c>
      <c r="H16" s="95">
        <v>0.32</v>
      </c>
      <c r="I16" s="95">
        <v>0.21</v>
      </c>
      <c r="J16" s="96">
        <v>7.87</v>
      </c>
      <c r="K16" s="32"/>
      <c r="L16" s="33"/>
      <c r="M16" s="34"/>
      <c r="N16" s="35"/>
      <c r="O16" s="36"/>
      <c r="P16" s="36"/>
      <c r="Q16" s="36"/>
      <c r="R16" s="36"/>
    </row>
    <row r="17" spans="1:18" ht="18" customHeight="1">
      <c r="A17" s="54"/>
      <c r="B17" s="132" t="s">
        <v>23</v>
      </c>
      <c r="C17" s="114" t="s">
        <v>24</v>
      </c>
      <c r="D17" s="23" t="s">
        <v>38</v>
      </c>
      <c r="E17" s="93">
        <v>40</v>
      </c>
      <c r="F17" s="133">
        <v>4</v>
      </c>
      <c r="G17" s="95">
        <v>100</v>
      </c>
      <c r="H17" s="95">
        <v>3</v>
      </c>
      <c r="I17" s="95">
        <v>0.4</v>
      </c>
      <c r="J17" s="96">
        <v>20.399999999999999</v>
      </c>
      <c r="L17" s="37"/>
    </row>
    <row r="18" spans="1:18" ht="16.5" thickBot="1">
      <c r="A18" s="14"/>
      <c r="B18" s="15"/>
      <c r="C18" s="55"/>
      <c r="D18" s="16" t="s">
        <v>43</v>
      </c>
      <c r="E18" s="67">
        <f>SUM(E14:E17)</f>
        <v>570</v>
      </c>
      <c r="F18" s="63">
        <f t="shared" ref="F18:J18" si="0">SUM(F14:F17)</f>
        <v>93.57</v>
      </c>
      <c r="G18" s="63">
        <f t="shared" si="0"/>
        <v>531.92999999999995</v>
      </c>
      <c r="H18" s="63">
        <f t="shared" si="0"/>
        <v>12.265040000000001</v>
      </c>
      <c r="I18" s="63">
        <f t="shared" si="0"/>
        <v>13.995200000000002</v>
      </c>
      <c r="J18" s="68">
        <f t="shared" si="0"/>
        <v>85.84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48.75" customHeight="1">
      <c r="A20" s="54"/>
      <c r="B20" s="129" t="s">
        <v>22</v>
      </c>
      <c r="C20" s="43" t="s">
        <v>41</v>
      </c>
      <c r="D20" s="25" t="s">
        <v>116</v>
      </c>
      <c r="E20" s="77">
        <v>270</v>
      </c>
      <c r="F20" s="41">
        <v>49.52</v>
      </c>
      <c r="G20" s="86">
        <v>346.69173913043471</v>
      </c>
      <c r="H20" s="86">
        <v>7.724347826086956</v>
      </c>
      <c r="I20" s="86">
        <v>13.089130434782609</v>
      </c>
      <c r="J20" s="87">
        <v>49.480434782608697</v>
      </c>
    </row>
    <row r="21" spans="1:18" ht="28.5" customHeight="1">
      <c r="A21" s="10"/>
      <c r="B21" s="13" t="s">
        <v>44</v>
      </c>
      <c r="C21" s="12" t="s">
        <v>74</v>
      </c>
      <c r="D21" s="134" t="s">
        <v>75</v>
      </c>
      <c r="E21" s="93">
        <v>200</v>
      </c>
      <c r="F21" s="135">
        <v>13.77</v>
      </c>
      <c r="G21" s="91">
        <v>96.7</v>
      </c>
      <c r="H21" s="91">
        <v>2.36504</v>
      </c>
      <c r="I21" s="91">
        <v>2.2351999999999999</v>
      </c>
      <c r="J21" s="62">
        <v>15.42</v>
      </c>
    </row>
    <row r="22" spans="1:18">
      <c r="A22" s="54"/>
      <c r="B22" s="11" t="s">
        <v>71</v>
      </c>
      <c r="C22" s="12" t="s">
        <v>72</v>
      </c>
      <c r="D22" s="25" t="s">
        <v>73</v>
      </c>
      <c r="E22" s="60">
        <v>100</v>
      </c>
      <c r="F22" s="86">
        <v>26</v>
      </c>
      <c r="G22" s="61">
        <v>39.9</v>
      </c>
      <c r="H22" s="61">
        <v>0.32</v>
      </c>
      <c r="I22" s="61">
        <v>0.21</v>
      </c>
      <c r="J22" s="62">
        <v>7.87</v>
      </c>
    </row>
    <row r="23" spans="1:18" ht="22.5">
      <c r="A23" s="54"/>
      <c r="B23" s="11" t="s">
        <v>23</v>
      </c>
      <c r="C23" s="56" t="s">
        <v>24</v>
      </c>
      <c r="D23" s="84" t="s">
        <v>38</v>
      </c>
      <c r="E23" s="85">
        <v>40</v>
      </c>
      <c r="F23" s="86">
        <v>4</v>
      </c>
      <c r="G23" s="86">
        <v>100</v>
      </c>
      <c r="H23" s="86">
        <v>3</v>
      </c>
      <c r="I23" s="86">
        <v>0.4</v>
      </c>
      <c r="J23" s="87">
        <v>20.399999999999999</v>
      </c>
      <c r="K23" s="32"/>
      <c r="L23" s="33"/>
      <c r="M23" s="34"/>
      <c r="N23" s="39"/>
      <c r="O23" s="36"/>
      <c r="P23" s="36"/>
      <c r="Q23" s="36"/>
      <c r="R23" s="36"/>
    </row>
    <row r="24" spans="1:18" ht="15.75" thickBot="1">
      <c r="A24" s="30"/>
      <c r="B24" s="20"/>
      <c r="C24" s="15"/>
      <c r="D24" s="16" t="s">
        <v>43</v>
      </c>
      <c r="E24" s="67">
        <f t="shared" ref="E24:J24" si="1">SUM(E20:E23)</f>
        <v>610</v>
      </c>
      <c r="F24" s="67">
        <f t="shared" si="1"/>
        <v>93.29</v>
      </c>
      <c r="G24" s="72">
        <f t="shared" si="1"/>
        <v>583.29173913043473</v>
      </c>
      <c r="H24" s="72">
        <f t="shared" si="1"/>
        <v>13.409387826086956</v>
      </c>
      <c r="I24" s="72">
        <f t="shared" si="1"/>
        <v>15.934330434782611</v>
      </c>
      <c r="J24" s="73">
        <f t="shared" si="1"/>
        <v>93.170434782608709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43.5" customHeight="1">
      <c r="A26" s="54"/>
      <c r="B26" s="141" t="s">
        <v>28</v>
      </c>
      <c r="C26" s="12" t="s">
        <v>119</v>
      </c>
      <c r="D26" s="88" t="s">
        <v>120</v>
      </c>
      <c r="E26" s="89">
        <v>210</v>
      </c>
      <c r="F26" s="90">
        <v>15.48</v>
      </c>
      <c r="G26" s="90">
        <v>119.7</v>
      </c>
      <c r="H26" s="142">
        <v>4.9264239999999999</v>
      </c>
      <c r="I26" s="142">
        <v>6.34</v>
      </c>
      <c r="J26" s="143">
        <v>10.736000000000001</v>
      </c>
    </row>
    <row r="27" spans="1:18" ht="49.5" customHeight="1">
      <c r="A27" s="24"/>
      <c r="B27" s="13" t="s">
        <v>22</v>
      </c>
      <c r="C27" s="12" t="s">
        <v>108</v>
      </c>
      <c r="D27" s="25" t="s">
        <v>160</v>
      </c>
      <c r="E27" s="136">
        <v>100</v>
      </c>
      <c r="F27" s="98">
        <v>56.66</v>
      </c>
      <c r="G27" s="137">
        <v>219.13</v>
      </c>
      <c r="H27" s="138">
        <v>9.9219819999999999</v>
      </c>
      <c r="I27" s="138">
        <v>15.067183999999999</v>
      </c>
      <c r="J27" s="139">
        <v>10.960131000000001</v>
      </c>
    </row>
    <row r="28" spans="1:18" ht="30" customHeight="1">
      <c r="A28" s="10"/>
      <c r="B28" s="200" t="s">
        <v>40</v>
      </c>
      <c r="C28" s="12" t="s">
        <v>162</v>
      </c>
      <c r="D28" s="25" t="s">
        <v>163</v>
      </c>
      <c r="E28" s="136">
        <v>160</v>
      </c>
      <c r="F28" s="98">
        <v>19.8</v>
      </c>
      <c r="G28" s="137">
        <v>216.77</v>
      </c>
      <c r="H28" s="138">
        <v>3.84</v>
      </c>
      <c r="I28" s="138">
        <v>5.0999999999999996</v>
      </c>
      <c r="J28" s="139">
        <v>38.880000000000003</v>
      </c>
    </row>
    <row r="29" spans="1:18" ht="23.25" customHeight="1">
      <c r="A29" s="10"/>
      <c r="B29" s="26" t="s">
        <v>30</v>
      </c>
      <c r="C29" s="43" t="s">
        <v>63</v>
      </c>
      <c r="D29" s="25" t="s">
        <v>164</v>
      </c>
      <c r="E29" s="93">
        <v>200</v>
      </c>
      <c r="F29" s="90">
        <v>6.65</v>
      </c>
      <c r="G29" s="95">
        <v>72.22</v>
      </c>
      <c r="H29" s="95">
        <v>0.45600000000000002</v>
      </c>
      <c r="I29" s="95">
        <v>6.0084800000000001E-2</v>
      </c>
      <c r="J29" s="96">
        <v>17.46</v>
      </c>
    </row>
    <row r="30" spans="1:18">
      <c r="A30" s="10"/>
      <c r="B30" s="11" t="s">
        <v>23</v>
      </c>
      <c r="C30" s="12" t="s">
        <v>24</v>
      </c>
      <c r="D30" s="23" t="s">
        <v>38</v>
      </c>
      <c r="E30" s="60">
        <v>45</v>
      </c>
      <c r="F30" s="60">
        <v>3.44</v>
      </c>
      <c r="G30" s="61">
        <v>112.5</v>
      </c>
      <c r="H30" s="61">
        <v>3.37</v>
      </c>
      <c r="I30" s="61">
        <v>0.45</v>
      </c>
      <c r="J30" s="62">
        <v>22.95</v>
      </c>
    </row>
    <row r="31" spans="1:18" ht="15.75" thickBot="1">
      <c r="A31" s="10"/>
      <c r="B31" s="27"/>
      <c r="C31" s="28"/>
      <c r="D31" s="16" t="s">
        <v>43</v>
      </c>
      <c r="E31" s="67">
        <f t="shared" ref="E31:J31" si="2">SUM(E26:E30)</f>
        <v>715</v>
      </c>
      <c r="F31" s="112">
        <f t="shared" si="2"/>
        <v>102.03</v>
      </c>
      <c r="G31" s="67">
        <f t="shared" si="2"/>
        <v>740.32</v>
      </c>
      <c r="H31" s="67">
        <f t="shared" si="2"/>
        <v>22.514406000000001</v>
      </c>
      <c r="I31" s="67">
        <f t="shared" si="2"/>
        <v>27.0172688</v>
      </c>
      <c r="J31" s="120">
        <f t="shared" si="2"/>
        <v>100.98613100000001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48" customHeight="1">
      <c r="A33" s="10"/>
      <c r="B33" s="13" t="s">
        <v>28</v>
      </c>
      <c r="C33" s="12" t="s">
        <v>119</v>
      </c>
      <c r="D33" s="88" t="s">
        <v>161</v>
      </c>
      <c r="E33" s="89">
        <v>260</v>
      </c>
      <c r="F33" s="90">
        <v>15.6</v>
      </c>
      <c r="G33" s="59">
        <v>153.9</v>
      </c>
      <c r="H33" s="144">
        <v>6.3339737142857135</v>
      </c>
      <c r="I33" s="144">
        <v>8.1514285714285712</v>
      </c>
      <c r="J33" s="145">
        <v>13.803428571428572</v>
      </c>
    </row>
    <row r="34" spans="1:10" ht="45.75" customHeight="1">
      <c r="A34" s="24"/>
      <c r="B34" s="13" t="s">
        <v>22</v>
      </c>
      <c r="C34" s="12" t="s">
        <v>108</v>
      </c>
      <c r="D34" s="25" t="s">
        <v>160</v>
      </c>
      <c r="E34" s="140">
        <v>100</v>
      </c>
      <c r="F34" s="98">
        <v>56.66</v>
      </c>
      <c r="G34" s="138">
        <v>219.13</v>
      </c>
      <c r="H34" s="138">
        <v>9.9219819999999999</v>
      </c>
      <c r="I34" s="138">
        <v>15.067183999999999</v>
      </c>
      <c r="J34" s="139">
        <v>10.960131000000001</v>
      </c>
    </row>
    <row r="35" spans="1:10" ht="31.5" customHeight="1">
      <c r="A35" s="24"/>
      <c r="B35" s="200" t="s">
        <v>40</v>
      </c>
      <c r="C35" s="12" t="s">
        <v>162</v>
      </c>
      <c r="D35" s="25" t="s">
        <v>163</v>
      </c>
      <c r="E35" s="140">
        <v>200</v>
      </c>
      <c r="F35" s="98">
        <v>19.95</v>
      </c>
      <c r="G35" s="138">
        <v>270.96249999999998</v>
      </c>
      <c r="H35" s="138">
        <v>4.8</v>
      </c>
      <c r="I35" s="138">
        <v>6.375</v>
      </c>
      <c r="J35" s="139">
        <v>48.6</v>
      </c>
    </row>
    <row r="36" spans="1:10" ht="27" customHeight="1">
      <c r="A36" s="24"/>
      <c r="B36" s="26" t="s">
        <v>30</v>
      </c>
      <c r="C36" s="43" t="s">
        <v>63</v>
      </c>
      <c r="D36" s="25" t="s">
        <v>142</v>
      </c>
      <c r="E36" s="93">
        <v>200</v>
      </c>
      <c r="F36" s="90">
        <v>6.65</v>
      </c>
      <c r="G36" s="95">
        <v>72.22</v>
      </c>
      <c r="H36" s="95">
        <v>0.45600000000000002</v>
      </c>
      <c r="I36" s="95">
        <v>6.0084800000000001E-2</v>
      </c>
      <c r="J36" s="96">
        <v>17.46</v>
      </c>
    </row>
    <row r="37" spans="1:10">
      <c r="A37" s="10"/>
      <c r="B37" s="11" t="s">
        <v>23</v>
      </c>
      <c r="C37" s="12" t="s">
        <v>24</v>
      </c>
      <c r="D37" s="23" t="s">
        <v>38</v>
      </c>
      <c r="E37" s="60">
        <v>50</v>
      </c>
      <c r="F37" s="60">
        <v>3.45</v>
      </c>
      <c r="G37" s="61">
        <v>125</v>
      </c>
      <c r="H37" s="61">
        <v>3.74</v>
      </c>
      <c r="I37" s="61">
        <v>0.5</v>
      </c>
      <c r="J37" s="62">
        <v>25.5</v>
      </c>
    </row>
    <row r="38" spans="1:10" ht="15.75" thickBot="1">
      <c r="A38" s="14"/>
      <c r="B38" s="15"/>
      <c r="C38" s="111"/>
      <c r="D38" s="16" t="s">
        <v>43</v>
      </c>
      <c r="E38" s="67">
        <f t="shared" ref="E38:J38" si="3">SUM(E33:E37)</f>
        <v>810</v>
      </c>
      <c r="F38" s="112">
        <f t="shared" si="3"/>
        <v>102.31</v>
      </c>
      <c r="G38" s="67">
        <f t="shared" si="3"/>
        <v>841.21249999999998</v>
      </c>
      <c r="H38" s="67">
        <f t="shared" si="3"/>
        <v>25.251955714285714</v>
      </c>
      <c r="I38" s="67">
        <f t="shared" si="3"/>
        <v>30.153697371428571</v>
      </c>
      <c r="J38" s="120">
        <f t="shared" si="3"/>
        <v>116.32355957142858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195.60000000000002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workbookViewId="0">
      <selection activeCell="O33" sqref="O33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45804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29" t="s">
        <v>22</v>
      </c>
      <c r="C14" s="43" t="s">
        <v>68</v>
      </c>
      <c r="D14" s="25" t="s">
        <v>69</v>
      </c>
      <c r="E14" s="77">
        <v>220</v>
      </c>
      <c r="F14" s="41">
        <v>60</v>
      </c>
      <c r="G14" s="86">
        <v>283.3</v>
      </c>
      <c r="H14" s="86">
        <v>7.16</v>
      </c>
      <c r="I14" s="86">
        <v>10.73</v>
      </c>
      <c r="J14" s="87">
        <v>39.369999999999997</v>
      </c>
      <c r="L14" s="31"/>
    </row>
    <row r="15" spans="1:18" ht="21.75" customHeight="1">
      <c r="A15" s="54"/>
      <c r="B15" s="13" t="s">
        <v>44</v>
      </c>
      <c r="C15" s="12" t="s">
        <v>74</v>
      </c>
      <c r="D15" s="134" t="s">
        <v>75</v>
      </c>
      <c r="E15" s="93">
        <v>200</v>
      </c>
      <c r="F15" s="135">
        <v>13.77</v>
      </c>
      <c r="G15" s="91">
        <v>96.7</v>
      </c>
      <c r="H15" s="91">
        <v>2.36504</v>
      </c>
      <c r="I15" s="91">
        <v>2.2351999999999999</v>
      </c>
      <c r="J15" s="62">
        <v>15.42</v>
      </c>
      <c r="L15" s="31"/>
    </row>
    <row r="16" spans="1:18">
      <c r="A16" s="54"/>
      <c r="B16" s="13" t="s">
        <v>71</v>
      </c>
      <c r="C16" s="12" t="s">
        <v>72</v>
      </c>
      <c r="D16" s="130" t="s">
        <v>73</v>
      </c>
      <c r="E16" s="93">
        <v>100</v>
      </c>
      <c r="F16" s="131">
        <v>26</v>
      </c>
      <c r="G16" s="95">
        <v>39.9</v>
      </c>
      <c r="H16" s="95">
        <v>0.32</v>
      </c>
      <c r="I16" s="95">
        <v>0.21</v>
      </c>
      <c r="J16" s="96">
        <v>7.87</v>
      </c>
      <c r="K16" s="32"/>
      <c r="L16" s="33"/>
      <c r="M16" s="34"/>
      <c r="N16" s="35"/>
      <c r="O16" s="36"/>
      <c r="P16" s="36"/>
      <c r="Q16" s="36"/>
      <c r="R16" s="36"/>
    </row>
    <row r="17" spans="1:18" ht="18" customHeight="1">
      <c r="A17" s="54"/>
      <c r="B17" s="132" t="s">
        <v>23</v>
      </c>
      <c r="C17" s="114" t="s">
        <v>24</v>
      </c>
      <c r="D17" s="23" t="s">
        <v>38</v>
      </c>
      <c r="E17" s="93">
        <v>40</v>
      </c>
      <c r="F17" s="133">
        <v>4</v>
      </c>
      <c r="G17" s="95">
        <v>100</v>
      </c>
      <c r="H17" s="95">
        <v>3</v>
      </c>
      <c r="I17" s="95">
        <v>0.4</v>
      </c>
      <c r="J17" s="96">
        <v>20.399999999999999</v>
      </c>
      <c r="L17" s="37"/>
    </row>
    <row r="18" spans="1:18" ht="16.5" thickBot="1">
      <c r="A18" s="14"/>
      <c r="B18" s="15"/>
      <c r="C18" s="55"/>
      <c r="D18" s="16" t="s">
        <v>43</v>
      </c>
      <c r="E18" s="67">
        <f>SUM(E14:E17)</f>
        <v>560</v>
      </c>
      <c r="F18" s="63">
        <f t="shared" ref="F18:J18" si="0">SUM(F14:F17)</f>
        <v>103.77</v>
      </c>
      <c r="G18" s="63">
        <f t="shared" si="0"/>
        <v>519.9</v>
      </c>
      <c r="H18" s="63">
        <f t="shared" si="0"/>
        <v>12.845040000000001</v>
      </c>
      <c r="I18" s="63">
        <f t="shared" si="0"/>
        <v>13.575200000000001</v>
      </c>
      <c r="J18" s="68">
        <f t="shared" si="0"/>
        <v>83.06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39" customHeight="1">
      <c r="A20" s="54"/>
      <c r="B20" s="129" t="s">
        <v>22</v>
      </c>
      <c r="C20" s="43" t="s">
        <v>68</v>
      </c>
      <c r="D20" s="25" t="s">
        <v>70</v>
      </c>
      <c r="E20" s="77">
        <v>230</v>
      </c>
      <c r="F20" s="41">
        <v>60</v>
      </c>
      <c r="G20" s="86">
        <f>G14/220*230</f>
        <v>296.17727272727274</v>
      </c>
      <c r="H20" s="86">
        <f t="shared" ref="H20:J20" si="1">H13/220*230</f>
        <v>0</v>
      </c>
      <c r="I20" s="86">
        <f t="shared" si="1"/>
        <v>0</v>
      </c>
      <c r="J20" s="87">
        <f t="shared" si="1"/>
        <v>0</v>
      </c>
    </row>
    <row r="21" spans="1:18" ht="28.5" customHeight="1">
      <c r="A21" s="10"/>
      <c r="B21" s="13" t="s">
        <v>44</v>
      </c>
      <c r="C21" s="12" t="s">
        <v>74</v>
      </c>
      <c r="D21" s="134" t="s">
        <v>75</v>
      </c>
      <c r="E21" s="93">
        <v>200</v>
      </c>
      <c r="F21" s="135">
        <v>13.77</v>
      </c>
      <c r="G21" s="91">
        <v>96.7</v>
      </c>
      <c r="H21" s="91">
        <v>2.36504</v>
      </c>
      <c r="I21" s="91">
        <v>2.2351999999999999</v>
      </c>
      <c r="J21" s="62">
        <v>15.42</v>
      </c>
    </row>
    <row r="22" spans="1:18">
      <c r="A22" s="54"/>
      <c r="B22" s="11" t="s">
        <v>71</v>
      </c>
      <c r="C22" s="12" t="s">
        <v>72</v>
      </c>
      <c r="D22" s="25" t="s">
        <v>73</v>
      </c>
      <c r="E22" s="60">
        <v>100</v>
      </c>
      <c r="F22" s="86">
        <v>26</v>
      </c>
      <c r="G22" s="61">
        <v>39.9</v>
      </c>
      <c r="H22" s="61">
        <v>0.32</v>
      </c>
      <c r="I22" s="61">
        <v>0.21</v>
      </c>
      <c r="J22" s="62">
        <v>7.87</v>
      </c>
    </row>
    <row r="23" spans="1:18" ht="22.5">
      <c r="A23" s="54"/>
      <c r="B23" s="11" t="s">
        <v>23</v>
      </c>
      <c r="C23" s="56" t="s">
        <v>24</v>
      </c>
      <c r="D23" s="84" t="s">
        <v>38</v>
      </c>
      <c r="E23" s="85">
        <v>40</v>
      </c>
      <c r="F23" s="86">
        <v>4</v>
      </c>
      <c r="G23" s="86">
        <v>100</v>
      </c>
      <c r="H23" s="86">
        <v>3</v>
      </c>
      <c r="I23" s="86">
        <v>0.4</v>
      </c>
      <c r="J23" s="87">
        <v>20.399999999999999</v>
      </c>
      <c r="K23" s="32"/>
      <c r="L23" s="33"/>
      <c r="M23" s="34"/>
      <c r="N23" s="39"/>
      <c r="O23" s="36"/>
      <c r="P23" s="36"/>
      <c r="Q23" s="36"/>
      <c r="R23" s="36"/>
    </row>
    <row r="24" spans="1:18" ht="15.75" thickBot="1">
      <c r="A24" s="30"/>
      <c r="B24" s="20"/>
      <c r="C24" s="15"/>
      <c r="D24" s="16" t="s">
        <v>43</v>
      </c>
      <c r="E24" s="67">
        <f t="shared" ref="E24:J24" si="2">SUM(E20:E23)</f>
        <v>570</v>
      </c>
      <c r="F24" s="67">
        <f t="shared" si="2"/>
        <v>103.77</v>
      </c>
      <c r="G24" s="72">
        <f t="shared" si="2"/>
        <v>532.7772727272727</v>
      </c>
      <c r="H24" s="72">
        <f t="shared" si="2"/>
        <v>5.6850399999999999</v>
      </c>
      <c r="I24" s="72">
        <f t="shared" si="2"/>
        <v>2.8451999999999997</v>
      </c>
      <c r="J24" s="73">
        <f t="shared" si="2"/>
        <v>43.69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68.25" customHeight="1">
      <c r="A26" s="54"/>
      <c r="B26" s="141" t="s">
        <v>28</v>
      </c>
      <c r="C26" s="12" t="s">
        <v>79</v>
      </c>
      <c r="D26" s="88" t="s">
        <v>80</v>
      </c>
      <c r="E26" s="89">
        <v>200</v>
      </c>
      <c r="F26" s="90">
        <v>11.41</v>
      </c>
      <c r="G26" s="90">
        <v>98</v>
      </c>
      <c r="H26" s="142">
        <v>3.74</v>
      </c>
      <c r="I26" s="142">
        <v>6.3680000000000003</v>
      </c>
      <c r="J26" s="143">
        <v>6.4</v>
      </c>
    </row>
    <row r="27" spans="1:18" ht="45" customHeight="1">
      <c r="A27" s="24"/>
      <c r="B27" s="13" t="s">
        <v>29</v>
      </c>
      <c r="C27" s="12" t="s">
        <v>76</v>
      </c>
      <c r="D27" s="25" t="s">
        <v>77</v>
      </c>
      <c r="E27" s="136">
        <v>220</v>
      </c>
      <c r="F27" s="98">
        <v>59.95</v>
      </c>
      <c r="G27" s="137">
        <v>417.92</v>
      </c>
      <c r="H27" s="138">
        <v>19.97</v>
      </c>
      <c r="I27" s="138">
        <v>18.38</v>
      </c>
      <c r="J27" s="139">
        <v>43.15</v>
      </c>
    </row>
    <row r="28" spans="1:18" ht="23.25" customHeight="1">
      <c r="A28" s="10"/>
      <c r="B28" s="26" t="s">
        <v>30</v>
      </c>
      <c r="C28" s="43" t="s">
        <v>81</v>
      </c>
      <c r="D28" s="25" t="s">
        <v>82</v>
      </c>
      <c r="E28" s="93">
        <v>200</v>
      </c>
      <c r="F28" s="90">
        <v>15.03</v>
      </c>
      <c r="G28" s="95">
        <v>116</v>
      </c>
      <c r="H28" s="95">
        <v>3</v>
      </c>
      <c r="I28" s="95">
        <v>0.4</v>
      </c>
      <c r="J28" s="96">
        <v>20.399999999999999</v>
      </c>
    </row>
    <row r="29" spans="1:18">
      <c r="A29" s="10"/>
      <c r="B29" s="11" t="s">
        <v>23</v>
      </c>
      <c r="C29" s="12" t="s">
        <v>24</v>
      </c>
      <c r="D29" s="23" t="s">
        <v>38</v>
      </c>
      <c r="E29" s="60">
        <v>45</v>
      </c>
      <c r="F29" s="60">
        <v>3.44</v>
      </c>
      <c r="G29" s="61">
        <v>112.5</v>
      </c>
      <c r="H29" s="61">
        <v>3.37</v>
      </c>
      <c r="I29" s="61">
        <v>0.45</v>
      </c>
      <c r="J29" s="62">
        <v>22.95</v>
      </c>
    </row>
    <row r="30" spans="1:18">
      <c r="A30" s="10"/>
      <c r="B30" s="113" t="s">
        <v>31</v>
      </c>
      <c r="C30" s="12" t="s">
        <v>24</v>
      </c>
      <c r="D30" s="23" t="s">
        <v>32</v>
      </c>
      <c r="E30" s="93">
        <v>40</v>
      </c>
      <c r="F30" s="119">
        <v>2</v>
      </c>
      <c r="G30" s="95">
        <v>79.2</v>
      </c>
      <c r="H30" s="95">
        <v>2.64</v>
      </c>
      <c r="I30" s="95">
        <v>0.48</v>
      </c>
      <c r="J30" s="96">
        <v>15.84</v>
      </c>
    </row>
    <row r="31" spans="1:18" ht="15.75" thickBot="1">
      <c r="A31" s="10"/>
      <c r="B31" s="27"/>
      <c r="C31" s="28"/>
      <c r="D31" s="16" t="s">
        <v>43</v>
      </c>
      <c r="E31" s="67">
        <f t="shared" ref="E31:J31" si="3">SUM(E26:E30)</f>
        <v>705</v>
      </c>
      <c r="F31" s="112">
        <f t="shared" si="3"/>
        <v>91.83</v>
      </c>
      <c r="G31" s="67">
        <f t="shared" si="3"/>
        <v>823.62000000000012</v>
      </c>
      <c r="H31" s="67">
        <f t="shared" si="3"/>
        <v>32.72</v>
      </c>
      <c r="I31" s="67">
        <f t="shared" si="3"/>
        <v>26.077999999999996</v>
      </c>
      <c r="J31" s="120">
        <f t="shared" si="3"/>
        <v>108.74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69.75" customHeight="1">
      <c r="A33" s="10"/>
      <c r="B33" s="13" t="s">
        <v>28</v>
      </c>
      <c r="C33" s="12" t="s">
        <v>79</v>
      </c>
      <c r="D33" s="88" t="s">
        <v>83</v>
      </c>
      <c r="E33" s="89">
        <v>250</v>
      </c>
      <c r="F33" s="90">
        <v>11.5</v>
      </c>
      <c r="G33" s="59">
        <v>122.5</v>
      </c>
      <c r="H33" s="144">
        <v>4.6711568000000003</v>
      </c>
      <c r="I33" s="144">
        <v>7.958672</v>
      </c>
      <c r="J33" s="145">
        <v>8.0036360000000002</v>
      </c>
    </row>
    <row r="34" spans="1:10" ht="45.75" customHeight="1">
      <c r="A34" s="24"/>
      <c r="B34" s="13" t="s">
        <v>29</v>
      </c>
      <c r="C34" s="12" t="s">
        <v>76</v>
      </c>
      <c r="D34" s="25" t="s">
        <v>78</v>
      </c>
      <c r="E34" s="140">
        <v>260</v>
      </c>
      <c r="F34" s="98">
        <v>59.98</v>
      </c>
      <c r="G34" s="138">
        <f>G27/220*260</f>
        <v>493.90545454545457</v>
      </c>
      <c r="H34" s="138">
        <f t="shared" ref="H34:J34" si="4">H27/220*260</f>
        <v>23.600909090909092</v>
      </c>
      <c r="I34" s="138">
        <f t="shared" si="4"/>
        <v>21.721818181818183</v>
      </c>
      <c r="J34" s="138">
        <f t="shared" si="4"/>
        <v>50.995454545454542</v>
      </c>
    </row>
    <row r="35" spans="1:10" ht="27" customHeight="1">
      <c r="A35" s="24"/>
      <c r="B35" s="26" t="s">
        <v>30</v>
      </c>
      <c r="C35" s="43" t="s">
        <v>81</v>
      </c>
      <c r="D35" s="25" t="s">
        <v>82</v>
      </c>
      <c r="E35" s="93">
        <v>200</v>
      </c>
      <c r="F35" s="90">
        <v>14.15</v>
      </c>
      <c r="G35" s="95">
        <v>116</v>
      </c>
      <c r="H35" s="95">
        <v>3</v>
      </c>
      <c r="I35" s="95">
        <v>0.4</v>
      </c>
      <c r="J35" s="96">
        <v>20.399999999999999</v>
      </c>
    </row>
    <row r="36" spans="1:10">
      <c r="A36" s="10"/>
      <c r="B36" s="11" t="s">
        <v>23</v>
      </c>
      <c r="C36" s="12" t="s">
        <v>24</v>
      </c>
      <c r="D36" s="23" t="s">
        <v>38</v>
      </c>
      <c r="E36" s="60">
        <v>50</v>
      </c>
      <c r="F36" s="60">
        <v>4.2</v>
      </c>
      <c r="G36" s="61">
        <v>125</v>
      </c>
      <c r="H36" s="61">
        <v>3.74</v>
      </c>
      <c r="I36" s="61">
        <v>0.5</v>
      </c>
      <c r="J36" s="62">
        <v>25.5</v>
      </c>
    </row>
    <row r="37" spans="1:10">
      <c r="A37" s="10"/>
      <c r="B37" s="113" t="s">
        <v>31</v>
      </c>
      <c r="C37" s="114" t="s">
        <v>24</v>
      </c>
      <c r="D37" s="115" t="s">
        <v>32</v>
      </c>
      <c r="E37" s="116">
        <v>40</v>
      </c>
      <c r="F37" s="116">
        <v>2</v>
      </c>
      <c r="G37" s="117">
        <v>79.2</v>
      </c>
      <c r="H37" s="117">
        <v>2.64</v>
      </c>
      <c r="I37" s="117">
        <v>0.48</v>
      </c>
      <c r="J37" s="118">
        <v>15.84</v>
      </c>
    </row>
    <row r="38" spans="1:10" ht="15.75" thickBot="1">
      <c r="A38" s="14"/>
      <c r="B38" s="15"/>
      <c r="C38" s="111"/>
      <c r="D38" s="16" t="s">
        <v>43</v>
      </c>
      <c r="E38" s="67">
        <f>SUM(E33:E37)</f>
        <v>800</v>
      </c>
      <c r="F38" s="112">
        <f>SUM(F33:F37)</f>
        <v>91.83</v>
      </c>
      <c r="G38" s="67">
        <f t="shared" ref="G38:J38" si="5">SUM(G33:G37)</f>
        <v>936.60545454545468</v>
      </c>
      <c r="H38" s="67">
        <f t="shared" si="5"/>
        <v>37.652065890909093</v>
      </c>
      <c r="I38" s="67">
        <f t="shared" si="5"/>
        <v>31.060490181818182</v>
      </c>
      <c r="J38" s="120">
        <f t="shared" si="5"/>
        <v>120.73909054545454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topLeftCell="A7" workbookViewId="0">
      <selection activeCell="M27" sqref="M27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45825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29" t="s">
        <v>22</v>
      </c>
      <c r="C14" s="43" t="s">
        <v>99</v>
      </c>
      <c r="D14" s="25" t="s">
        <v>167</v>
      </c>
      <c r="E14" s="77">
        <v>200</v>
      </c>
      <c r="F14" s="41">
        <v>47.8</v>
      </c>
      <c r="G14" s="86">
        <f>G20/230*200</f>
        <v>217.25217391304346</v>
      </c>
      <c r="H14" s="86">
        <f t="shared" ref="H14:J14" si="0">H20/230*200</f>
        <v>6.8758573913043479</v>
      </c>
      <c r="I14" s="86">
        <f t="shared" si="0"/>
        <v>6.813739130434783</v>
      </c>
      <c r="J14" s="87">
        <f t="shared" si="0"/>
        <v>32.105772173913046</v>
      </c>
      <c r="L14" s="31"/>
    </row>
    <row r="15" spans="1:18" ht="21.75" customHeight="1">
      <c r="A15" s="54"/>
      <c r="B15" s="13" t="s">
        <v>44</v>
      </c>
      <c r="C15" s="12" t="s">
        <v>45</v>
      </c>
      <c r="D15" s="134" t="s">
        <v>166</v>
      </c>
      <c r="E15" s="93">
        <v>200</v>
      </c>
      <c r="F15" s="135">
        <v>6.2</v>
      </c>
      <c r="G15" s="91">
        <v>37</v>
      </c>
      <c r="H15" s="91">
        <v>9.5000000000000001E-2</v>
      </c>
      <c r="I15" s="91">
        <v>2.3970000000000002E-2</v>
      </c>
      <c r="J15" s="62">
        <v>9.1</v>
      </c>
      <c r="L15" s="31"/>
    </row>
    <row r="16" spans="1:18">
      <c r="A16" s="54"/>
      <c r="B16" s="13" t="s">
        <v>71</v>
      </c>
      <c r="C16" s="12" t="s">
        <v>24</v>
      </c>
      <c r="D16" s="130" t="s">
        <v>133</v>
      </c>
      <c r="E16" s="93">
        <v>75</v>
      </c>
      <c r="F16" s="131">
        <v>26</v>
      </c>
      <c r="G16" s="95">
        <v>236.26</v>
      </c>
      <c r="H16" s="95">
        <v>5.12</v>
      </c>
      <c r="I16" s="95">
        <v>5.38</v>
      </c>
      <c r="J16" s="96">
        <v>41.39</v>
      </c>
      <c r="K16" s="32"/>
      <c r="L16" s="33"/>
      <c r="M16" s="34"/>
      <c r="N16" s="35"/>
      <c r="O16" s="36"/>
      <c r="P16" s="36"/>
      <c r="Q16" s="36"/>
      <c r="R16" s="36"/>
    </row>
    <row r="17" spans="1:18" ht="18" customHeight="1">
      <c r="A17" s="54"/>
      <c r="B17" s="132" t="s">
        <v>23</v>
      </c>
      <c r="C17" s="114" t="s">
        <v>24</v>
      </c>
      <c r="D17" s="23" t="s">
        <v>38</v>
      </c>
      <c r="E17" s="93">
        <v>40</v>
      </c>
      <c r="F17" s="133">
        <v>4</v>
      </c>
      <c r="G17" s="95">
        <v>100</v>
      </c>
      <c r="H17" s="95">
        <v>3</v>
      </c>
      <c r="I17" s="95">
        <v>0.4</v>
      </c>
      <c r="J17" s="96">
        <v>20.399999999999999</v>
      </c>
      <c r="L17" s="37"/>
    </row>
    <row r="18" spans="1:18" ht="16.5" thickBot="1">
      <c r="A18" s="14"/>
      <c r="B18" s="15"/>
      <c r="C18" s="55"/>
      <c r="D18" s="16" t="s">
        <v>43</v>
      </c>
      <c r="E18" s="67">
        <f>SUM(E14:E17)</f>
        <v>515</v>
      </c>
      <c r="F18" s="63">
        <f>SUM(F14:F17)</f>
        <v>84</v>
      </c>
      <c r="G18" s="63">
        <f t="shared" ref="G18:J18" si="1">SUM(G14:G17)</f>
        <v>590.5121739130434</v>
      </c>
      <c r="H18" s="63">
        <f t="shared" si="1"/>
        <v>15.090857391304347</v>
      </c>
      <c r="I18" s="63">
        <f t="shared" si="1"/>
        <v>12.617709130434784</v>
      </c>
      <c r="J18" s="68">
        <f t="shared" si="1"/>
        <v>102.99577217391305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39" customHeight="1">
      <c r="A20" s="54"/>
      <c r="B20" s="129" t="s">
        <v>22</v>
      </c>
      <c r="C20" s="43" t="s">
        <v>99</v>
      </c>
      <c r="D20" s="25" t="s">
        <v>165</v>
      </c>
      <c r="E20" s="77">
        <v>230</v>
      </c>
      <c r="F20" s="41">
        <v>47.85</v>
      </c>
      <c r="G20" s="86">
        <v>249.84</v>
      </c>
      <c r="H20" s="86">
        <v>7.9072360000000002</v>
      </c>
      <c r="I20" s="86">
        <v>7.8357999999999999</v>
      </c>
      <c r="J20" s="87">
        <v>36.921638000000002</v>
      </c>
    </row>
    <row r="21" spans="1:18" ht="24.75" customHeight="1">
      <c r="A21" s="10"/>
      <c r="B21" s="13" t="s">
        <v>44</v>
      </c>
      <c r="C21" s="12" t="s">
        <v>45</v>
      </c>
      <c r="D21" s="134" t="s">
        <v>166</v>
      </c>
      <c r="E21" s="93">
        <v>200</v>
      </c>
      <c r="F21" s="135">
        <v>6.2</v>
      </c>
      <c r="G21" s="91">
        <v>37</v>
      </c>
      <c r="H21" s="91">
        <v>9.5000000000000001E-2</v>
      </c>
      <c r="I21" s="91">
        <v>2.3970000000000002E-2</v>
      </c>
      <c r="J21" s="62">
        <v>9.1</v>
      </c>
    </row>
    <row r="22" spans="1:18">
      <c r="A22" s="54"/>
      <c r="B22" s="11" t="s">
        <v>71</v>
      </c>
      <c r="C22" s="12" t="s">
        <v>24</v>
      </c>
      <c r="D22" s="25" t="s">
        <v>133</v>
      </c>
      <c r="E22" s="60">
        <v>75</v>
      </c>
      <c r="F22" s="86">
        <v>26</v>
      </c>
      <c r="G22" s="61">
        <v>236.26</v>
      </c>
      <c r="H22" s="61">
        <v>5.12</v>
      </c>
      <c r="I22" s="61">
        <v>5.38</v>
      </c>
      <c r="J22" s="62">
        <v>41.39</v>
      </c>
    </row>
    <row r="23" spans="1:18" ht="22.5">
      <c r="A23" s="54"/>
      <c r="B23" s="11" t="s">
        <v>23</v>
      </c>
      <c r="C23" s="56" t="s">
        <v>24</v>
      </c>
      <c r="D23" s="84" t="s">
        <v>38</v>
      </c>
      <c r="E23" s="85">
        <v>40</v>
      </c>
      <c r="F23" s="86">
        <v>4</v>
      </c>
      <c r="G23" s="86">
        <v>100</v>
      </c>
      <c r="H23" s="86">
        <v>3</v>
      </c>
      <c r="I23" s="86">
        <v>0.4</v>
      </c>
      <c r="J23" s="87">
        <v>20.399999999999999</v>
      </c>
      <c r="K23" s="32"/>
      <c r="L23" s="33"/>
      <c r="M23" s="34"/>
      <c r="N23" s="39"/>
      <c r="O23" s="36"/>
      <c r="P23" s="36"/>
      <c r="Q23" s="36"/>
      <c r="R23" s="36"/>
    </row>
    <row r="24" spans="1:18" ht="15.75" thickBot="1">
      <c r="A24" s="30"/>
      <c r="B24" s="20"/>
      <c r="C24" s="15"/>
      <c r="D24" s="16" t="s">
        <v>43</v>
      </c>
      <c r="E24" s="67">
        <f t="shared" ref="E24:J24" si="2">SUM(E20:E23)</f>
        <v>545</v>
      </c>
      <c r="F24" s="67">
        <f t="shared" si="2"/>
        <v>84.050000000000011</v>
      </c>
      <c r="G24" s="72">
        <f t="shared" si="2"/>
        <v>623.1</v>
      </c>
      <c r="H24" s="72">
        <f t="shared" si="2"/>
        <v>16.122236000000001</v>
      </c>
      <c r="I24" s="72">
        <f t="shared" si="2"/>
        <v>13.63977</v>
      </c>
      <c r="J24" s="73">
        <f t="shared" si="2"/>
        <v>107.81163800000002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68.25" customHeight="1">
      <c r="A26" s="54"/>
      <c r="B26" s="141" t="s">
        <v>28</v>
      </c>
      <c r="C26" s="12" t="s">
        <v>79</v>
      </c>
      <c r="D26" s="88" t="s">
        <v>80</v>
      </c>
      <c r="E26" s="89">
        <v>200</v>
      </c>
      <c r="F26" s="90">
        <v>11.41</v>
      </c>
      <c r="G26" s="90">
        <v>98</v>
      </c>
      <c r="H26" s="142">
        <v>3.74</v>
      </c>
      <c r="I26" s="142">
        <v>6.3680000000000003</v>
      </c>
      <c r="J26" s="143">
        <v>6.4</v>
      </c>
    </row>
    <row r="27" spans="1:18" ht="45" customHeight="1">
      <c r="A27" s="24"/>
      <c r="B27" s="13" t="s">
        <v>29</v>
      </c>
      <c r="C27" s="12" t="s">
        <v>76</v>
      </c>
      <c r="D27" s="25" t="s">
        <v>77</v>
      </c>
      <c r="E27" s="136">
        <v>220</v>
      </c>
      <c r="F27" s="98">
        <v>86.3</v>
      </c>
      <c r="G27" s="137">
        <v>417.92</v>
      </c>
      <c r="H27" s="138">
        <v>19.97</v>
      </c>
      <c r="I27" s="138">
        <v>18.38</v>
      </c>
      <c r="J27" s="139">
        <v>43.15</v>
      </c>
    </row>
    <row r="28" spans="1:18" ht="23.25" customHeight="1">
      <c r="A28" s="10"/>
      <c r="B28" s="26" t="s">
        <v>30</v>
      </c>
      <c r="C28" s="43" t="s">
        <v>127</v>
      </c>
      <c r="D28" s="25" t="s">
        <v>129</v>
      </c>
      <c r="E28" s="93">
        <v>200</v>
      </c>
      <c r="F28" s="90">
        <v>8.4499999999999993</v>
      </c>
      <c r="G28" s="95">
        <v>75.61</v>
      </c>
      <c r="H28" s="95">
        <v>0.38285000000000002</v>
      </c>
      <c r="I28" s="95">
        <v>0.13818</v>
      </c>
      <c r="J28" s="96">
        <v>18.209099999999999</v>
      </c>
    </row>
    <row r="29" spans="1:18">
      <c r="A29" s="10"/>
      <c r="B29" s="11" t="s">
        <v>23</v>
      </c>
      <c r="C29" s="12" t="s">
        <v>24</v>
      </c>
      <c r="D29" s="23" t="s">
        <v>38</v>
      </c>
      <c r="E29" s="60">
        <v>45</v>
      </c>
      <c r="F29" s="60">
        <v>3.44</v>
      </c>
      <c r="G29" s="61">
        <v>112.5</v>
      </c>
      <c r="H29" s="61">
        <v>3.37</v>
      </c>
      <c r="I29" s="61">
        <v>0.45</v>
      </c>
      <c r="J29" s="62">
        <v>22.95</v>
      </c>
    </row>
    <row r="30" spans="1:18">
      <c r="A30" s="10"/>
      <c r="B30" s="113" t="s">
        <v>31</v>
      </c>
      <c r="C30" s="12" t="s">
        <v>24</v>
      </c>
      <c r="D30" s="23" t="s">
        <v>32</v>
      </c>
      <c r="E30" s="93">
        <v>40</v>
      </c>
      <c r="F30" s="119">
        <v>2</v>
      </c>
      <c r="G30" s="95">
        <v>79.2</v>
      </c>
      <c r="H30" s="95">
        <v>2.64</v>
      </c>
      <c r="I30" s="95">
        <v>0.48</v>
      </c>
      <c r="J30" s="96">
        <v>15.84</v>
      </c>
    </row>
    <row r="31" spans="1:18" ht="15.75" thickBot="1">
      <c r="A31" s="10"/>
      <c r="B31" s="27"/>
      <c r="C31" s="28"/>
      <c r="D31" s="16" t="s">
        <v>43</v>
      </c>
      <c r="E31" s="67">
        <f t="shared" ref="E31:J31" si="3">SUM(E26:E30)</f>
        <v>705</v>
      </c>
      <c r="F31" s="112">
        <f t="shared" si="3"/>
        <v>111.6</v>
      </c>
      <c r="G31" s="67">
        <f t="shared" si="3"/>
        <v>783.23000000000013</v>
      </c>
      <c r="H31" s="67">
        <f t="shared" si="3"/>
        <v>30.102850000000004</v>
      </c>
      <c r="I31" s="67">
        <f t="shared" si="3"/>
        <v>25.816179999999996</v>
      </c>
      <c r="J31" s="120">
        <f t="shared" si="3"/>
        <v>106.5491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69.75" customHeight="1">
      <c r="A33" s="10"/>
      <c r="B33" s="13" t="s">
        <v>28</v>
      </c>
      <c r="C33" s="12" t="s">
        <v>79</v>
      </c>
      <c r="D33" s="88" t="s">
        <v>83</v>
      </c>
      <c r="E33" s="89">
        <v>250</v>
      </c>
      <c r="F33" s="90">
        <v>11.45</v>
      </c>
      <c r="G33" s="59">
        <v>122.5</v>
      </c>
      <c r="H33" s="144">
        <v>4.6711568000000003</v>
      </c>
      <c r="I33" s="144">
        <v>7.958672</v>
      </c>
      <c r="J33" s="145">
        <v>8.0036360000000002</v>
      </c>
    </row>
    <row r="34" spans="1:10" ht="42" customHeight="1">
      <c r="A34" s="24"/>
      <c r="B34" s="13" t="s">
        <v>29</v>
      </c>
      <c r="C34" s="12" t="s">
        <v>76</v>
      </c>
      <c r="D34" s="25" t="s">
        <v>78</v>
      </c>
      <c r="E34" s="140">
        <v>260</v>
      </c>
      <c r="F34" s="98">
        <v>85.45</v>
      </c>
      <c r="G34" s="138">
        <f>G27/220*260</f>
        <v>493.90545454545457</v>
      </c>
      <c r="H34" s="138">
        <f t="shared" ref="H34:J34" si="4">H27/220*260</f>
        <v>23.600909090909092</v>
      </c>
      <c r="I34" s="138">
        <f t="shared" si="4"/>
        <v>21.721818181818183</v>
      </c>
      <c r="J34" s="139">
        <f t="shared" si="4"/>
        <v>50.995454545454542</v>
      </c>
    </row>
    <row r="35" spans="1:10" ht="27" customHeight="1">
      <c r="A35" s="24"/>
      <c r="B35" s="26" t="s">
        <v>30</v>
      </c>
      <c r="C35" s="43" t="s">
        <v>127</v>
      </c>
      <c r="D35" s="25" t="s">
        <v>129</v>
      </c>
      <c r="E35" s="93">
        <v>200</v>
      </c>
      <c r="F35" s="90">
        <v>8.4499999999999993</v>
      </c>
      <c r="G35" s="95">
        <v>75.61</v>
      </c>
      <c r="H35" s="95">
        <v>0.38285000000000002</v>
      </c>
      <c r="I35" s="95">
        <v>0.13818</v>
      </c>
      <c r="J35" s="96">
        <v>18.209099999999999</v>
      </c>
    </row>
    <row r="36" spans="1:10">
      <c r="A36" s="10"/>
      <c r="B36" s="11" t="s">
        <v>23</v>
      </c>
      <c r="C36" s="12" t="s">
        <v>24</v>
      </c>
      <c r="D36" s="23" t="s">
        <v>38</v>
      </c>
      <c r="E36" s="60">
        <v>50</v>
      </c>
      <c r="F36" s="60">
        <v>4.2</v>
      </c>
      <c r="G36" s="61">
        <v>125</v>
      </c>
      <c r="H36" s="61">
        <v>3.74</v>
      </c>
      <c r="I36" s="61">
        <v>0.5</v>
      </c>
      <c r="J36" s="62">
        <v>25.5</v>
      </c>
    </row>
    <row r="37" spans="1:10">
      <c r="A37" s="10"/>
      <c r="B37" s="113" t="s">
        <v>31</v>
      </c>
      <c r="C37" s="114" t="s">
        <v>24</v>
      </c>
      <c r="D37" s="115" t="s">
        <v>32</v>
      </c>
      <c r="E37" s="116">
        <v>40</v>
      </c>
      <c r="F37" s="116">
        <v>2</v>
      </c>
      <c r="G37" s="117">
        <v>79.2</v>
      </c>
      <c r="H37" s="117">
        <v>2.64</v>
      </c>
      <c r="I37" s="117">
        <v>0.48</v>
      </c>
      <c r="J37" s="118">
        <v>15.84</v>
      </c>
    </row>
    <row r="38" spans="1:10" ht="15.75" thickBot="1">
      <c r="A38" s="14"/>
      <c r="B38" s="15"/>
      <c r="C38" s="111"/>
      <c r="D38" s="16" t="s">
        <v>43</v>
      </c>
      <c r="E38" s="67">
        <f>SUM(E33:E37)</f>
        <v>800</v>
      </c>
      <c r="F38" s="112">
        <f>SUM(F33:F37)</f>
        <v>111.55000000000001</v>
      </c>
      <c r="G38" s="67">
        <f>SUM(G33:G37)</f>
        <v>896.21545454545469</v>
      </c>
      <c r="H38" s="67">
        <f t="shared" ref="H38:J38" si="5">SUM(H33:H37)</f>
        <v>35.03491589090909</v>
      </c>
      <c r="I38" s="67">
        <f t="shared" si="5"/>
        <v>30.798670181818181</v>
      </c>
      <c r="J38" s="120">
        <f t="shared" si="5"/>
        <v>118.54819054545455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195.60000000000002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topLeftCell="A7" workbookViewId="0">
      <selection activeCell="U24" sqref="U24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45826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35.25" customHeight="1">
      <c r="A14" s="54"/>
      <c r="B14" s="11" t="s">
        <v>22</v>
      </c>
      <c r="C14" s="43" t="s">
        <v>41</v>
      </c>
      <c r="D14" s="44" t="s">
        <v>48</v>
      </c>
      <c r="E14" s="77">
        <v>230</v>
      </c>
      <c r="F14" s="77">
        <v>49.8</v>
      </c>
      <c r="G14" s="78">
        <v>295.33</v>
      </c>
      <c r="H14" s="79">
        <v>6.58</v>
      </c>
      <c r="I14" s="80">
        <v>11.15</v>
      </c>
      <c r="J14" s="81">
        <v>42.15</v>
      </c>
      <c r="L14" s="31"/>
    </row>
    <row r="15" spans="1:18" ht="24">
      <c r="A15" s="54"/>
      <c r="B15" s="11" t="s">
        <v>36</v>
      </c>
      <c r="C15" s="12" t="s">
        <v>39</v>
      </c>
      <c r="D15" s="25" t="s">
        <v>47</v>
      </c>
      <c r="E15" s="60">
        <v>70</v>
      </c>
      <c r="F15" s="60">
        <v>31.8</v>
      </c>
      <c r="G15" s="61">
        <v>219.1</v>
      </c>
      <c r="H15" s="61">
        <v>10.74</v>
      </c>
      <c r="I15" s="61">
        <v>11.34</v>
      </c>
      <c r="J15" s="62">
        <v>17.989999999999998</v>
      </c>
      <c r="K15" s="32"/>
      <c r="L15" s="33"/>
      <c r="M15" s="34"/>
      <c r="N15" s="35"/>
      <c r="O15" s="36"/>
      <c r="P15" s="36"/>
      <c r="Q15" s="36"/>
      <c r="R15" s="36"/>
    </row>
    <row r="16" spans="1:18" ht="18" customHeight="1">
      <c r="A16" s="54"/>
      <c r="B16" s="11" t="s">
        <v>44</v>
      </c>
      <c r="C16" s="56" t="s">
        <v>45</v>
      </c>
      <c r="D16" s="84" t="s">
        <v>46</v>
      </c>
      <c r="E16" s="85">
        <v>200</v>
      </c>
      <c r="F16" s="85">
        <v>6.2</v>
      </c>
      <c r="G16" s="86">
        <v>37</v>
      </c>
      <c r="H16" s="86">
        <v>9.5000000000000001E-2</v>
      </c>
      <c r="I16" s="86">
        <v>2.3970000000000002E-2</v>
      </c>
      <c r="J16" s="87">
        <v>9.1</v>
      </c>
      <c r="L16" s="37"/>
    </row>
    <row r="17" spans="1:18" ht="16.5" thickBot="1">
      <c r="A17" s="14"/>
      <c r="B17" s="15"/>
      <c r="C17" s="55"/>
      <c r="D17" s="16" t="s">
        <v>43</v>
      </c>
      <c r="E17" s="67">
        <f>SUM(E14:E16)</f>
        <v>500</v>
      </c>
      <c r="F17" s="63">
        <f t="shared" ref="F17:J17" si="0">SUM(F14:F16)</f>
        <v>87.8</v>
      </c>
      <c r="G17" s="63">
        <f t="shared" si="0"/>
        <v>551.42999999999995</v>
      </c>
      <c r="H17" s="63">
        <f t="shared" si="0"/>
        <v>17.414999999999999</v>
      </c>
      <c r="I17" s="63">
        <f t="shared" si="0"/>
        <v>22.51397</v>
      </c>
      <c r="J17" s="68">
        <f t="shared" si="0"/>
        <v>69.239999999999995</v>
      </c>
      <c r="L17" s="38"/>
    </row>
    <row r="18" spans="1:18">
      <c r="A18" s="9" t="s">
        <v>20</v>
      </c>
      <c r="B18" s="17"/>
      <c r="C18" s="18"/>
      <c r="D18" s="19" t="s">
        <v>25</v>
      </c>
      <c r="E18" s="69"/>
      <c r="F18" s="69"/>
      <c r="G18" s="70"/>
      <c r="H18" s="70"/>
      <c r="I18" s="70"/>
      <c r="J18" s="71"/>
    </row>
    <row r="19" spans="1:18" ht="39" customHeight="1">
      <c r="A19" s="54"/>
      <c r="B19" s="11" t="s">
        <v>22</v>
      </c>
      <c r="C19" s="43" t="s">
        <v>41</v>
      </c>
      <c r="D19" s="44" t="s">
        <v>50</v>
      </c>
      <c r="E19" s="77">
        <v>270</v>
      </c>
      <c r="F19" s="86">
        <f>F14/230*270</f>
        <v>58.460869565217386</v>
      </c>
      <c r="G19" s="79">
        <f>G14/230*270</f>
        <v>346.69173913043471</v>
      </c>
      <c r="H19" s="79">
        <f t="shared" ref="H19:J19" si="1">H14/230*270</f>
        <v>7.724347826086956</v>
      </c>
      <c r="I19" s="79">
        <f t="shared" si="1"/>
        <v>13.089130434782609</v>
      </c>
      <c r="J19" s="82">
        <f t="shared" si="1"/>
        <v>49.480434782608697</v>
      </c>
    </row>
    <row r="20" spans="1:18" ht="24">
      <c r="A20" s="10"/>
      <c r="B20" s="11" t="s">
        <v>36</v>
      </c>
      <c r="C20" s="12" t="s">
        <v>39</v>
      </c>
      <c r="D20" s="25" t="s">
        <v>153</v>
      </c>
      <c r="E20" s="60">
        <v>80</v>
      </c>
      <c r="F20" s="86">
        <f t="shared" ref="F20:F21" si="2">F15/230*270</f>
        <v>37.330434782608691</v>
      </c>
      <c r="G20" s="61">
        <v>219.1</v>
      </c>
      <c r="H20" s="61">
        <v>10.74</v>
      </c>
      <c r="I20" s="61">
        <v>11.34</v>
      </c>
      <c r="J20" s="62">
        <v>17.989999999999998</v>
      </c>
    </row>
    <row r="21" spans="1:18">
      <c r="A21" s="10"/>
      <c r="B21" s="11" t="s">
        <v>44</v>
      </c>
      <c r="C21" s="56" t="s">
        <v>45</v>
      </c>
      <c r="D21" s="84" t="s">
        <v>46</v>
      </c>
      <c r="E21" s="85">
        <v>200</v>
      </c>
      <c r="F21" s="86">
        <f t="shared" si="2"/>
        <v>7.2782608695652176</v>
      </c>
      <c r="G21" s="86">
        <v>37</v>
      </c>
      <c r="H21" s="86">
        <v>9.5000000000000001E-2</v>
      </c>
      <c r="I21" s="86">
        <v>2.3970000000000002E-2</v>
      </c>
      <c r="J21" s="87">
        <v>9.1</v>
      </c>
      <c r="K21" s="32"/>
      <c r="L21" s="33"/>
      <c r="M21" s="34"/>
      <c r="N21" s="39"/>
      <c r="O21" s="36"/>
      <c r="P21" s="36"/>
      <c r="Q21" s="36"/>
      <c r="R21" s="36"/>
    </row>
    <row r="22" spans="1:18" ht="15.75" thickBot="1">
      <c r="A22" s="30"/>
      <c r="B22" s="20"/>
      <c r="C22" s="15"/>
      <c r="D22" s="16" t="s">
        <v>43</v>
      </c>
      <c r="E22" s="67">
        <f t="shared" ref="E22:J22" si="3">SUM(E19:E21)</f>
        <v>550</v>
      </c>
      <c r="F22" s="67">
        <f t="shared" si="3"/>
        <v>103.06956521739129</v>
      </c>
      <c r="G22" s="72">
        <f t="shared" si="3"/>
        <v>602.79173913043473</v>
      </c>
      <c r="H22" s="72">
        <f t="shared" si="3"/>
        <v>18.559347826086956</v>
      </c>
      <c r="I22" s="72">
        <f t="shared" si="3"/>
        <v>24.453100434782606</v>
      </c>
      <c r="J22" s="73">
        <f t="shared" si="3"/>
        <v>76.570434782608686</v>
      </c>
    </row>
    <row r="23" spans="1:18" ht="15.75" thickBot="1">
      <c r="A23" s="9"/>
      <c r="B23" s="21"/>
      <c r="C23" s="22"/>
      <c r="D23" s="121" t="s">
        <v>26</v>
      </c>
      <c r="E23" s="74"/>
      <c r="F23" s="74"/>
      <c r="G23" s="75"/>
      <c r="H23" s="75"/>
      <c r="I23" s="75"/>
      <c r="J23" s="76"/>
    </row>
    <row r="24" spans="1:18" ht="56.25" customHeight="1">
      <c r="A24" s="9"/>
      <c r="B24" s="29" t="s">
        <v>28</v>
      </c>
      <c r="C24" s="122" t="s">
        <v>52</v>
      </c>
      <c r="D24" s="123" t="s">
        <v>53</v>
      </c>
      <c r="E24" s="124">
        <v>210</v>
      </c>
      <c r="F24" s="125">
        <v>21</v>
      </c>
      <c r="G24" s="126">
        <v>140.80000000000001</v>
      </c>
      <c r="H24" s="126">
        <v>6.8601200000000002</v>
      </c>
      <c r="I24" s="126">
        <v>6.2145599999999996</v>
      </c>
      <c r="J24" s="127">
        <v>14.365259999999999</v>
      </c>
    </row>
    <row r="25" spans="1:18" ht="45" customHeight="1">
      <c r="A25" s="24"/>
      <c r="B25" s="13" t="s">
        <v>29</v>
      </c>
      <c r="C25" s="43" t="s">
        <v>57</v>
      </c>
      <c r="D25" s="88" t="s">
        <v>58</v>
      </c>
      <c r="E25" s="89">
        <v>90</v>
      </c>
      <c r="F25" s="98">
        <v>54.91</v>
      </c>
      <c r="G25" s="90">
        <v>176.32</v>
      </c>
      <c r="H25" s="95">
        <v>4.6084880000000004</v>
      </c>
      <c r="I25" s="95">
        <v>4.3507711999999996</v>
      </c>
      <c r="J25" s="96">
        <v>31.528515200000001</v>
      </c>
    </row>
    <row r="26" spans="1:18" ht="36.75">
      <c r="A26" s="24"/>
      <c r="B26" s="13" t="s">
        <v>40</v>
      </c>
      <c r="C26" s="12" t="s">
        <v>55</v>
      </c>
      <c r="D26" s="25" t="s">
        <v>56</v>
      </c>
      <c r="E26" s="93">
        <v>160</v>
      </c>
      <c r="F26" s="94">
        <v>19.8</v>
      </c>
      <c r="G26" s="90">
        <v>200.04</v>
      </c>
      <c r="H26" s="95">
        <v>5.65</v>
      </c>
      <c r="I26" s="95">
        <v>4.1900000000000004</v>
      </c>
      <c r="J26" s="96">
        <v>34.909999999999997</v>
      </c>
    </row>
    <row r="27" spans="1:18" ht="28.5" customHeight="1">
      <c r="A27" s="10"/>
      <c r="B27" s="26" t="s">
        <v>30</v>
      </c>
      <c r="C27" s="12" t="s">
        <v>63</v>
      </c>
      <c r="D27" s="25" t="s">
        <v>64</v>
      </c>
      <c r="E27" s="93">
        <v>200</v>
      </c>
      <c r="F27" s="90">
        <v>6.65</v>
      </c>
      <c r="G27" s="95">
        <v>72.22</v>
      </c>
      <c r="H27" s="95">
        <v>0.45600000000000002</v>
      </c>
      <c r="I27" s="95">
        <v>6.0084800000000001E-2</v>
      </c>
      <c r="J27" s="96">
        <v>17.46</v>
      </c>
    </row>
    <row r="28" spans="1:18">
      <c r="A28" s="10"/>
      <c r="B28" s="11" t="s">
        <v>23</v>
      </c>
      <c r="C28" s="12" t="s">
        <v>24</v>
      </c>
      <c r="D28" s="23" t="s">
        <v>38</v>
      </c>
      <c r="E28" s="60">
        <v>45</v>
      </c>
      <c r="F28" s="60">
        <v>3.44</v>
      </c>
      <c r="G28" s="61">
        <v>112.5</v>
      </c>
      <c r="H28" s="61">
        <v>3.37</v>
      </c>
      <c r="I28" s="61">
        <v>0.45</v>
      </c>
      <c r="J28" s="62">
        <v>22.95</v>
      </c>
    </row>
    <row r="29" spans="1:18">
      <c r="A29" s="10"/>
      <c r="B29" s="113" t="s">
        <v>31</v>
      </c>
      <c r="C29" s="12" t="s">
        <v>24</v>
      </c>
      <c r="D29" s="23" t="s">
        <v>32</v>
      </c>
      <c r="E29" s="93">
        <v>40</v>
      </c>
      <c r="F29" s="119">
        <v>2</v>
      </c>
      <c r="G29" s="95">
        <v>79.2</v>
      </c>
      <c r="H29" s="95">
        <v>2.64</v>
      </c>
      <c r="I29" s="95">
        <v>0.48</v>
      </c>
      <c r="J29" s="96">
        <v>15.84</v>
      </c>
    </row>
    <row r="30" spans="1:18" ht="15.75" thickBot="1">
      <c r="A30" s="10"/>
      <c r="B30" s="27"/>
      <c r="C30" s="28"/>
      <c r="D30" s="16" t="s">
        <v>43</v>
      </c>
      <c r="E30" s="67">
        <f>SUM(E24:E29)</f>
        <v>745</v>
      </c>
      <c r="F30" s="112">
        <f t="shared" ref="F30:J30" si="4">SUM(F24:F29)</f>
        <v>107.8</v>
      </c>
      <c r="G30" s="67">
        <f t="shared" si="4"/>
        <v>781.08</v>
      </c>
      <c r="H30" s="67">
        <f t="shared" si="4"/>
        <v>23.584608000000003</v>
      </c>
      <c r="I30" s="67">
        <f t="shared" si="4"/>
        <v>15.745416000000001</v>
      </c>
      <c r="J30" s="120">
        <f t="shared" si="4"/>
        <v>137.05377519999999</v>
      </c>
    </row>
    <row r="31" spans="1:18">
      <c r="A31" s="9" t="s">
        <v>27</v>
      </c>
      <c r="B31" s="29"/>
      <c r="C31" s="17"/>
      <c r="D31" s="19" t="s">
        <v>33</v>
      </c>
      <c r="E31" s="64"/>
      <c r="F31" s="64"/>
      <c r="G31" s="64"/>
      <c r="H31" s="64"/>
      <c r="I31" s="64"/>
      <c r="J31" s="65"/>
    </row>
    <row r="32" spans="1:18" ht="58.5" customHeight="1">
      <c r="A32" s="10"/>
      <c r="B32" s="13" t="s">
        <v>28</v>
      </c>
      <c r="C32" s="43" t="s">
        <v>52</v>
      </c>
      <c r="D32" s="88" t="s">
        <v>54</v>
      </c>
      <c r="E32" s="89">
        <v>260</v>
      </c>
      <c r="F32" s="90">
        <v>23.77</v>
      </c>
      <c r="G32" s="91">
        <v>162.19999999999999</v>
      </c>
      <c r="H32" s="91">
        <v>7.8757900000000003</v>
      </c>
      <c r="I32" s="91">
        <v>7.2050000000000001</v>
      </c>
      <c r="J32" s="92">
        <v>17.956575000000001</v>
      </c>
    </row>
    <row r="33" spans="1:10" ht="45.75" customHeight="1">
      <c r="A33" s="24"/>
      <c r="B33" s="13" t="s">
        <v>29</v>
      </c>
      <c r="C33" s="43" t="s">
        <v>57</v>
      </c>
      <c r="D33" s="88" t="s">
        <v>58</v>
      </c>
      <c r="E33" s="89">
        <v>100</v>
      </c>
      <c r="F33" s="98">
        <v>55.91</v>
      </c>
      <c r="G33" s="90">
        <f>G25/90*100</f>
        <v>195.9111111111111</v>
      </c>
      <c r="H33" s="90">
        <f t="shared" ref="H33:J33" si="5">H25/90*100</f>
        <v>5.1205422222222223</v>
      </c>
      <c r="I33" s="90">
        <f t="shared" si="5"/>
        <v>4.8341902222222215</v>
      </c>
      <c r="J33" s="97">
        <f t="shared" si="5"/>
        <v>35.03168355555556</v>
      </c>
    </row>
    <row r="34" spans="1:10" ht="40.5" customHeight="1">
      <c r="A34" s="24"/>
      <c r="B34" s="13" t="s">
        <v>40</v>
      </c>
      <c r="C34" s="56" t="s">
        <v>55</v>
      </c>
      <c r="D34" s="40" t="s">
        <v>62</v>
      </c>
      <c r="E34" s="66">
        <v>180</v>
      </c>
      <c r="F34" s="66" t="s">
        <v>61</v>
      </c>
      <c r="G34" s="57">
        <v>222.26666666666665</v>
      </c>
      <c r="H34" s="57">
        <v>6.2777777777777777</v>
      </c>
      <c r="I34" s="57">
        <v>4.6555555555555559</v>
      </c>
      <c r="J34" s="58">
        <v>38.788888888888884</v>
      </c>
    </row>
    <row r="35" spans="1:10" ht="27" customHeight="1">
      <c r="A35" s="24"/>
      <c r="B35" s="26" t="s">
        <v>30</v>
      </c>
      <c r="C35" s="12" t="s">
        <v>63</v>
      </c>
      <c r="D35" s="25" t="s">
        <v>64</v>
      </c>
      <c r="E35" s="93">
        <v>200</v>
      </c>
      <c r="F35" s="90">
        <v>6.65</v>
      </c>
      <c r="G35" s="95">
        <v>72.22</v>
      </c>
      <c r="H35" s="95">
        <v>0.45600000000000002</v>
      </c>
      <c r="I35" s="95">
        <v>6.0084800000000001E-2</v>
      </c>
      <c r="J35" s="96">
        <v>17.46</v>
      </c>
    </row>
    <row r="36" spans="1:10">
      <c r="A36" s="10"/>
      <c r="B36" s="11" t="s">
        <v>23</v>
      </c>
      <c r="C36" s="12" t="s">
        <v>24</v>
      </c>
      <c r="D36" s="23" t="s">
        <v>38</v>
      </c>
      <c r="E36" s="60">
        <v>50</v>
      </c>
      <c r="F36" s="60">
        <v>4.2</v>
      </c>
      <c r="G36" s="61">
        <v>125</v>
      </c>
      <c r="H36" s="61">
        <v>3.74</v>
      </c>
      <c r="I36" s="61">
        <v>0.5</v>
      </c>
      <c r="J36" s="62">
        <v>25.5</v>
      </c>
    </row>
    <row r="37" spans="1:10">
      <c r="A37" s="10"/>
      <c r="B37" s="113" t="s">
        <v>31</v>
      </c>
      <c r="C37" s="114" t="s">
        <v>24</v>
      </c>
      <c r="D37" s="115" t="s">
        <v>32</v>
      </c>
      <c r="E37" s="116">
        <v>40</v>
      </c>
      <c r="F37" s="116">
        <v>2</v>
      </c>
      <c r="G37" s="117">
        <v>79.2</v>
      </c>
      <c r="H37" s="117">
        <v>2.64</v>
      </c>
      <c r="I37" s="117">
        <v>0.48</v>
      </c>
      <c r="J37" s="118">
        <v>15.84</v>
      </c>
    </row>
    <row r="38" spans="1:10" ht="15.75" thickBot="1">
      <c r="A38" s="14"/>
      <c r="B38" s="15"/>
      <c r="C38" s="111"/>
      <c r="D38" s="16" t="s">
        <v>43</v>
      </c>
      <c r="E38" s="67">
        <f>SUM(E32:E37)</f>
        <v>830</v>
      </c>
      <c r="F38" s="112">
        <f>SUM(F32:F37)</f>
        <v>92.53</v>
      </c>
      <c r="G38" s="67">
        <f t="shared" ref="G38:J38" si="6">SUM(G32:G37)</f>
        <v>856.79777777777781</v>
      </c>
      <c r="H38" s="67">
        <f t="shared" si="6"/>
        <v>26.110109999999999</v>
      </c>
      <c r="I38" s="67">
        <f t="shared" si="6"/>
        <v>17.734830577777775</v>
      </c>
      <c r="J38" s="120">
        <f t="shared" si="6"/>
        <v>150.57714744444445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F17+F30</f>
        <v>195.6</v>
      </c>
      <c r="G39" s="108"/>
      <c r="H39" s="109"/>
      <c r="I39" s="109"/>
      <c r="J39" s="110"/>
    </row>
    <row r="40" spans="1:10" ht="15.75" thickBot="1">
      <c r="A40" s="99"/>
      <c r="B40" s="206" t="s">
        <v>43</v>
      </c>
      <c r="C40" s="207"/>
      <c r="D40" s="101" t="s">
        <v>60</v>
      </c>
      <c r="E40" s="100"/>
      <c r="F40" s="102">
        <f>F22+F38</f>
        <v>195.59956521739127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topLeftCell="A7" workbookViewId="0">
      <selection activeCell="B15" sqref="B15:J15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45805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13" t="s">
        <v>22</v>
      </c>
      <c r="C14" s="43" t="s">
        <v>85</v>
      </c>
      <c r="D14" s="25" t="s">
        <v>86</v>
      </c>
      <c r="E14" s="77">
        <v>240</v>
      </c>
      <c r="F14" s="41">
        <v>56.4</v>
      </c>
      <c r="G14" s="86">
        <v>281.10000000000002</v>
      </c>
      <c r="H14" s="86">
        <v>7.02</v>
      </c>
      <c r="I14" s="86">
        <v>11.96</v>
      </c>
      <c r="J14" s="87">
        <v>35.82</v>
      </c>
      <c r="L14" s="31"/>
    </row>
    <row r="15" spans="1:18" ht="21.75" customHeight="1">
      <c r="A15" s="54"/>
      <c r="B15" s="11" t="s">
        <v>44</v>
      </c>
      <c r="C15" s="56" t="s">
        <v>45</v>
      </c>
      <c r="D15" s="84" t="s">
        <v>46</v>
      </c>
      <c r="E15" s="85">
        <v>200</v>
      </c>
      <c r="F15" s="85">
        <v>6.2</v>
      </c>
      <c r="G15" s="86">
        <v>37</v>
      </c>
      <c r="H15" s="86">
        <v>9.5000000000000001E-2</v>
      </c>
      <c r="I15" s="86">
        <v>2.3970000000000002E-2</v>
      </c>
      <c r="J15" s="87">
        <v>9.1</v>
      </c>
      <c r="L15" s="31"/>
    </row>
    <row r="16" spans="1:18" ht="24">
      <c r="A16" s="54"/>
      <c r="B16" s="11" t="s">
        <v>36</v>
      </c>
      <c r="C16" s="56" t="s">
        <v>87</v>
      </c>
      <c r="D16" s="134" t="s">
        <v>88</v>
      </c>
      <c r="E16" s="147">
        <v>60</v>
      </c>
      <c r="F16" s="135">
        <v>19.399999999999999</v>
      </c>
      <c r="G16" s="148">
        <v>182.8</v>
      </c>
      <c r="H16" s="148">
        <v>3.15</v>
      </c>
      <c r="I16" s="148">
        <v>0.4</v>
      </c>
      <c r="J16" s="149">
        <v>41.88</v>
      </c>
      <c r="K16" s="32"/>
      <c r="L16" s="33"/>
      <c r="M16" s="34"/>
      <c r="N16" s="35"/>
      <c r="O16" s="36"/>
      <c r="P16" s="36"/>
      <c r="Q16" s="36"/>
      <c r="R16" s="36"/>
    </row>
    <row r="17" spans="1:12" ht="16.5" thickBot="1">
      <c r="A17" s="14"/>
      <c r="B17" s="15"/>
      <c r="C17" s="55"/>
      <c r="D17" s="16" t="s">
        <v>43</v>
      </c>
      <c r="E17" s="67">
        <f t="shared" ref="E17:J17" si="0">SUM(E14:E16)</f>
        <v>500</v>
      </c>
      <c r="F17" s="63">
        <f t="shared" si="0"/>
        <v>82</v>
      </c>
      <c r="G17" s="63">
        <f t="shared" si="0"/>
        <v>500.90000000000003</v>
      </c>
      <c r="H17" s="63">
        <f t="shared" si="0"/>
        <v>10.264999999999999</v>
      </c>
      <c r="I17" s="63">
        <f t="shared" si="0"/>
        <v>12.383970000000001</v>
      </c>
      <c r="J17" s="68">
        <f t="shared" si="0"/>
        <v>86.800000000000011</v>
      </c>
      <c r="L17" s="38"/>
    </row>
    <row r="18" spans="1:12">
      <c r="A18" s="9" t="s">
        <v>20</v>
      </c>
      <c r="B18" s="17"/>
      <c r="C18" s="18"/>
      <c r="D18" s="19" t="s">
        <v>25</v>
      </c>
      <c r="E18" s="69"/>
      <c r="F18" s="69"/>
      <c r="G18" s="70"/>
      <c r="H18" s="70"/>
      <c r="I18" s="70"/>
      <c r="J18" s="71"/>
    </row>
    <row r="19" spans="1:12" ht="48.75" customHeight="1">
      <c r="A19" s="54"/>
      <c r="B19" s="129" t="s">
        <v>22</v>
      </c>
      <c r="C19" s="43" t="s">
        <v>85</v>
      </c>
      <c r="D19" s="25" t="s">
        <v>89</v>
      </c>
      <c r="E19" s="77">
        <v>280</v>
      </c>
      <c r="F19" s="41">
        <v>56.2</v>
      </c>
      <c r="G19" s="86">
        <v>327.95000000000005</v>
      </c>
      <c r="H19" s="86">
        <v>8.19</v>
      </c>
      <c r="I19" s="86">
        <v>13.953333333333333</v>
      </c>
      <c r="J19" s="87">
        <v>41.79</v>
      </c>
    </row>
    <row r="20" spans="1:12" ht="28.5" customHeight="1">
      <c r="A20" s="10"/>
      <c r="B20" s="13" t="s">
        <v>44</v>
      </c>
      <c r="C20" s="12" t="s">
        <v>45</v>
      </c>
      <c r="D20" s="134" t="s">
        <v>90</v>
      </c>
      <c r="E20" s="93">
        <v>200</v>
      </c>
      <c r="F20" s="135">
        <v>6.2</v>
      </c>
      <c r="G20" s="91">
        <v>37</v>
      </c>
      <c r="H20" s="91">
        <v>9.5000000000000001E-2</v>
      </c>
      <c r="I20" s="91">
        <v>2.3970000000000002E-2</v>
      </c>
      <c r="J20" s="62">
        <v>9.1</v>
      </c>
    </row>
    <row r="21" spans="1:12" ht="24">
      <c r="A21" s="54"/>
      <c r="B21" s="11" t="s">
        <v>36</v>
      </c>
      <c r="C21" s="12" t="s">
        <v>87</v>
      </c>
      <c r="D21" s="25" t="s">
        <v>91</v>
      </c>
      <c r="E21" s="60">
        <v>70</v>
      </c>
      <c r="F21" s="86">
        <v>18</v>
      </c>
      <c r="G21" s="61">
        <v>213.26666666666668</v>
      </c>
      <c r="H21" s="61">
        <v>3.6749999999999998</v>
      </c>
      <c r="I21" s="61">
        <v>0.46666666666666667</v>
      </c>
      <c r="J21" s="62">
        <v>48.860000000000007</v>
      </c>
    </row>
    <row r="22" spans="1:12" ht="15.75" thickBot="1">
      <c r="A22" s="30"/>
      <c r="B22" s="20"/>
      <c r="C22" s="15"/>
      <c r="D22" s="16" t="s">
        <v>43</v>
      </c>
      <c r="E22" s="67">
        <f t="shared" ref="E22:J22" si="1">SUM(E19:E21)</f>
        <v>550</v>
      </c>
      <c r="F22" s="112">
        <f t="shared" si="1"/>
        <v>80.400000000000006</v>
      </c>
      <c r="G22" s="72">
        <f t="shared" si="1"/>
        <v>578.2166666666667</v>
      </c>
      <c r="H22" s="72">
        <f t="shared" si="1"/>
        <v>11.96</v>
      </c>
      <c r="I22" s="72">
        <f t="shared" si="1"/>
        <v>14.44397</v>
      </c>
      <c r="J22" s="73">
        <f t="shared" si="1"/>
        <v>99.75</v>
      </c>
    </row>
    <row r="23" spans="1:12">
      <c r="A23" s="9"/>
      <c r="B23" s="21"/>
      <c r="C23" s="22"/>
      <c r="D23" s="121" t="s">
        <v>26</v>
      </c>
      <c r="E23" s="74"/>
      <c r="F23" s="74"/>
      <c r="G23" s="75"/>
      <c r="H23" s="75"/>
      <c r="I23" s="75"/>
      <c r="J23" s="76"/>
    </row>
    <row r="24" spans="1:12" ht="68.25" customHeight="1">
      <c r="A24" s="54"/>
      <c r="B24" s="150" t="s">
        <v>28</v>
      </c>
      <c r="C24" s="43" t="s">
        <v>37</v>
      </c>
      <c r="D24" s="44" t="s">
        <v>92</v>
      </c>
      <c r="E24" s="78">
        <v>220</v>
      </c>
      <c r="F24" s="90">
        <v>19.399999999999999</v>
      </c>
      <c r="G24" s="78">
        <v>121.92</v>
      </c>
      <c r="H24" s="90">
        <v>4.0599999999999996</v>
      </c>
      <c r="I24" s="90">
        <v>6.66</v>
      </c>
      <c r="J24" s="97">
        <v>11.48</v>
      </c>
    </row>
    <row r="25" spans="1:12" ht="45" customHeight="1">
      <c r="A25" s="24"/>
      <c r="B25" s="13" t="s">
        <v>28</v>
      </c>
      <c r="C25" s="43" t="s">
        <v>94</v>
      </c>
      <c r="D25" s="88" t="s">
        <v>97</v>
      </c>
      <c r="E25" s="93">
        <v>100</v>
      </c>
      <c r="F25" s="90">
        <v>64.56</v>
      </c>
      <c r="G25" s="93">
        <v>130.05000000000001</v>
      </c>
      <c r="H25" s="151">
        <v>8.01</v>
      </c>
      <c r="I25" s="151">
        <v>8.49</v>
      </c>
      <c r="J25" s="152">
        <v>5.4</v>
      </c>
    </row>
    <row r="26" spans="1:12" ht="39" customHeight="1">
      <c r="A26" s="10"/>
      <c r="B26" s="26" t="s">
        <v>22</v>
      </c>
      <c r="C26" s="12" t="s">
        <v>95</v>
      </c>
      <c r="D26" s="25" t="s">
        <v>96</v>
      </c>
      <c r="E26" s="153">
        <v>160</v>
      </c>
      <c r="F26" s="135">
        <v>17.2</v>
      </c>
      <c r="G26" s="154">
        <v>211.46</v>
      </c>
      <c r="H26" s="154">
        <v>7.73</v>
      </c>
      <c r="I26" s="154">
        <v>4.37</v>
      </c>
      <c r="J26" s="155">
        <v>33.81</v>
      </c>
    </row>
    <row r="27" spans="1:12" ht="23.25" customHeight="1">
      <c r="A27" s="10"/>
      <c r="B27" s="13" t="s">
        <v>30</v>
      </c>
      <c r="C27" s="12" t="s">
        <v>34</v>
      </c>
      <c r="D27" s="25" t="s">
        <v>35</v>
      </c>
      <c r="E27" s="60">
        <v>204</v>
      </c>
      <c r="F27" s="59">
        <v>7</v>
      </c>
      <c r="G27" s="59">
        <v>56.4</v>
      </c>
      <c r="H27" s="61">
        <v>0.22420000000000001</v>
      </c>
      <c r="I27" s="61">
        <v>5.1700000000000003E-2</v>
      </c>
      <c r="J27" s="62">
        <v>13.7683</v>
      </c>
    </row>
    <row r="28" spans="1:12">
      <c r="A28" s="10"/>
      <c r="B28" s="11" t="s">
        <v>23</v>
      </c>
      <c r="C28" s="12" t="s">
        <v>24</v>
      </c>
      <c r="D28" s="23" t="s">
        <v>38</v>
      </c>
      <c r="E28" s="60">
        <v>45</v>
      </c>
      <c r="F28" s="60">
        <v>3.44</v>
      </c>
      <c r="G28" s="61">
        <v>112.5</v>
      </c>
      <c r="H28" s="61">
        <v>3.37</v>
      </c>
      <c r="I28" s="61">
        <v>0.45</v>
      </c>
      <c r="J28" s="62">
        <v>22.95</v>
      </c>
    </row>
    <row r="29" spans="1:12">
      <c r="A29" s="10"/>
      <c r="B29" s="113" t="s">
        <v>31</v>
      </c>
      <c r="C29" s="12" t="s">
        <v>24</v>
      </c>
      <c r="D29" s="23" t="s">
        <v>32</v>
      </c>
      <c r="E29" s="93">
        <v>40</v>
      </c>
      <c r="F29" s="119">
        <v>2</v>
      </c>
      <c r="G29" s="95">
        <v>79.2</v>
      </c>
      <c r="H29" s="95">
        <v>2.64</v>
      </c>
      <c r="I29" s="95">
        <v>0.48</v>
      </c>
      <c r="J29" s="96">
        <v>15.84</v>
      </c>
    </row>
    <row r="30" spans="1:12" ht="15.75" thickBot="1">
      <c r="A30" s="10"/>
      <c r="B30" s="27"/>
      <c r="C30" s="28"/>
      <c r="D30" s="16" t="s">
        <v>43</v>
      </c>
      <c r="E30" s="67">
        <f t="shared" ref="E30:J30" si="2">SUM(E24:E29)</f>
        <v>769</v>
      </c>
      <c r="F30" s="112">
        <f t="shared" si="2"/>
        <v>113.60000000000001</v>
      </c>
      <c r="G30" s="67">
        <f t="shared" si="2"/>
        <v>711.53000000000009</v>
      </c>
      <c r="H30" s="67">
        <f t="shared" si="2"/>
        <v>26.034200000000002</v>
      </c>
      <c r="I30" s="67">
        <f t="shared" si="2"/>
        <v>20.5017</v>
      </c>
      <c r="J30" s="120">
        <f t="shared" si="2"/>
        <v>103.24830000000001</v>
      </c>
    </row>
    <row r="31" spans="1:12">
      <c r="A31" s="9" t="s">
        <v>27</v>
      </c>
      <c r="B31" s="29"/>
      <c r="C31" s="17"/>
      <c r="D31" s="19" t="s">
        <v>33</v>
      </c>
      <c r="E31" s="64"/>
      <c r="F31" s="64"/>
      <c r="G31" s="64"/>
      <c r="H31" s="64"/>
      <c r="I31" s="64"/>
      <c r="J31" s="65"/>
    </row>
    <row r="32" spans="1:12" ht="69.75" customHeight="1">
      <c r="A32" s="10"/>
      <c r="B32" s="13" t="s">
        <v>28</v>
      </c>
      <c r="C32" s="43" t="s">
        <v>37</v>
      </c>
      <c r="D32" s="44" t="s">
        <v>93</v>
      </c>
      <c r="E32" s="78">
        <v>250</v>
      </c>
      <c r="F32" s="90">
        <v>19.600000000000001</v>
      </c>
      <c r="G32" s="79">
        <f>G24/220*250</f>
        <v>138.54545454545456</v>
      </c>
      <c r="H32" s="79">
        <f>H24/220*250</f>
        <v>4.6136363636363633</v>
      </c>
      <c r="I32" s="79">
        <f>I24/220*250</f>
        <v>7.5681818181818183</v>
      </c>
      <c r="J32" s="82">
        <f>J24/220*250</f>
        <v>13.045454545454545</v>
      </c>
    </row>
    <row r="33" spans="1:10" ht="45.75" customHeight="1">
      <c r="A33" s="24"/>
      <c r="B33" s="13" t="s">
        <v>28</v>
      </c>
      <c r="C33" s="43" t="s">
        <v>94</v>
      </c>
      <c r="D33" s="88" t="s">
        <v>98</v>
      </c>
      <c r="E33" s="93">
        <v>110</v>
      </c>
      <c r="F33" s="90">
        <v>64.599999999999994</v>
      </c>
      <c r="G33" s="93">
        <f>G25/100*110</f>
        <v>143.05500000000004</v>
      </c>
      <c r="H33" s="93">
        <f t="shared" ref="H33:J33" si="3">H25/100*110</f>
        <v>8.8109999999999999</v>
      </c>
      <c r="I33" s="93">
        <f t="shared" si="3"/>
        <v>9.3390000000000004</v>
      </c>
      <c r="J33" s="156">
        <f t="shared" si="3"/>
        <v>5.94</v>
      </c>
    </row>
    <row r="34" spans="1:10" ht="45.75" customHeight="1">
      <c r="A34" s="24"/>
      <c r="B34" s="26" t="s">
        <v>22</v>
      </c>
      <c r="C34" s="12" t="s">
        <v>95</v>
      </c>
      <c r="D34" s="25" t="s">
        <v>96</v>
      </c>
      <c r="E34" s="153">
        <v>200</v>
      </c>
      <c r="F34" s="135">
        <v>17.8</v>
      </c>
      <c r="G34" s="154">
        <f>G26/160*200</f>
        <v>264.32499999999999</v>
      </c>
      <c r="H34" s="154">
        <f t="shared" ref="H34:J34" si="4">H26/160*200</f>
        <v>9.6624999999999996</v>
      </c>
      <c r="I34" s="154">
        <f t="shared" si="4"/>
        <v>5.4625000000000004</v>
      </c>
      <c r="J34" s="155">
        <f t="shared" si="4"/>
        <v>42.262500000000003</v>
      </c>
    </row>
    <row r="35" spans="1:10" ht="27" customHeight="1">
      <c r="A35" s="24"/>
      <c r="B35" s="13" t="s">
        <v>30</v>
      </c>
      <c r="C35" s="12" t="s">
        <v>34</v>
      </c>
      <c r="D35" s="25" t="s">
        <v>35</v>
      </c>
      <c r="E35" s="60">
        <v>204</v>
      </c>
      <c r="F35" s="59">
        <v>7</v>
      </c>
      <c r="G35" s="59">
        <v>56.4</v>
      </c>
      <c r="H35" s="61">
        <v>0.22420000000000001</v>
      </c>
      <c r="I35" s="61">
        <v>5.1700000000000003E-2</v>
      </c>
      <c r="J35" s="62">
        <v>13.7683</v>
      </c>
    </row>
    <row r="36" spans="1:10">
      <c r="A36" s="10"/>
      <c r="B36" s="11" t="s">
        <v>23</v>
      </c>
      <c r="C36" s="12" t="s">
        <v>24</v>
      </c>
      <c r="D36" s="23" t="s">
        <v>38</v>
      </c>
      <c r="E36" s="60">
        <v>50</v>
      </c>
      <c r="F36" s="60">
        <v>4.2</v>
      </c>
      <c r="G36" s="61">
        <v>125</v>
      </c>
      <c r="H36" s="61">
        <v>3.74</v>
      </c>
      <c r="I36" s="61">
        <v>0.5</v>
      </c>
      <c r="J36" s="62">
        <v>25.5</v>
      </c>
    </row>
    <row r="37" spans="1:10">
      <c r="A37" s="10"/>
      <c r="B37" s="113" t="s">
        <v>31</v>
      </c>
      <c r="C37" s="114" t="s">
        <v>24</v>
      </c>
      <c r="D37" s="115" t="s">
        <v>32</v>
      </c>
      <c r="E37" s="116">
        <v>40</v>
      </c>
      <c r="F37" s="116">
        <v>2</v>
      </c>
      <c r="G37" s="117">
        <v>79.2</v>
      </c>
      <c r="H37" s="117">
        <v>2.64</v>
      </c>
      <c r="I37" s="117">
        <v>0.48</v>
      </c>
      <c r="J37" s="118">
        <v>15.84</v>
      </c>
    </row>
    <row r="38" spans="1:10" ht="15.75" thickBot="1">
      <c r="A38" s="14"/>
      <c r="B38" s="15"/>
      <c r="C38" s="111"/>
      <c r="D38" s="16" t="s">
        <v>43</v>
      </c>
      <c r="E38" s="67">
        <f>SUM(E32:E37)</f>
        <v>854</v>
      </c>
      <c r="F38" s="112">
        <f>SUM(F32:F37)</f>
        <v>115.19999999999999</v>
      </c>
      <c r="G38" s="67">
        <f>SUM(G32:G37)</f>
        <v>806.52545454545464</v>
      </c>
      <c r="H38" s="67">
        <f t="shared" ref="H38:J38" si="5">SUM(H32:H37)</f>
        <v>29.69133636363636</v>
      </c>
      <c r="I38" s="67">
        <f t="shared" si="5"/>
        <v>23.401381818181818</v>
      </c>
      <c r="J38" s="120">
        <f t="shared" si="5"/>
        <v>116.35625454545455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F17+F30</f>
        <v>195.60000000000002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F22+F38</f>
        <v>195.6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topLeftCell="A7" workbookViewId="0">
      <selection activeCell="S20" sqref="S20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45806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1" t="s">
        <v>22</v>
      </c>
      <c r="C14" s="12" t="s">
        <v>99</v>
      </c>
      <c r="D14" s="25" t="s">
        <v>100</v>
      </c>
      <c r="E14" s="157">
        <v>230</v>
      </c>
      <c r="F14" s="41">
        <v>47.8</v>
      </c>
      <c r="G14" s="89">
        <v>249.84</v>
      </c>
      <c r="H14" s="158">
        <v>7.9072360000000002</v>
      </c>
      <c r="I14" s="159">
        <v>7.8357999999999999</v>
      </c>
      <c r="J14" s="160">
        <v>36.921638000000002</v>
      </c>
      <c r="L14" s="31"/>
    </row>
    <row r="15" spans="1:18" ht="18.75" customHeight="1">
      <c r="A15" s="54"/>
      <c r="B15" s="13" t="s">
        <v>30</v>
      </c>
      <c r="C15" s="43" t="s">
        <v>102</v>
      </c>
      <c r="D15" s="163" t="s">
        <v>103</v>
      </c>
      <c r="E15" s="164">
        <v>200</v>
      </c>
      <c r="F15" s="94">
        <v>6</v>
      </c>
      <c r="G15" s="164">
        <v>26.1</v>
      </c>
      <c r="H15" s="165">
        <v>1.3958999999999999</v>
      </c>
      <c r="I15" s="165">
        <v>1.030392</v>
      </c>
      <c r="J15" s="171">
        <v>1.9983599999999999</v>
      </c>
      <c r="L15" s="31"/>
    </row>
    <row r="16" spans="1:18">
      <c r="A16" s="54"/>
      <c r="B16" s="169" t="s">
        <v>104</v>
      </c>
      <c r="C16" s="114" t="s">
        <v>24</v>
      </c>
      <c r="D16" s="166" t="s">
        <v>105</v>
      </c>
      <c r="E16" s="167">
        <v>30</v>
      </c>
      <c r="F16" s="168">
        <v>19</v>
      </c>
      <c r="G16" s="91">
        <v>138</v>
      </c>
      <c r="H16" s="91">
        <v>1.5</v>
      </c>
      <c r="I16" s="91">
        <v>0.3</v>
      </c>
      <c r="J16" s="92">
        <v>30.3</v>
      </c>
      <c r="K16" s="32"/>
      <c r="L16" s="33"/>
      <c r="M16" s="34"/>
      <c r="N16" s="35"/>
      <c r="O16" s="36"/>
      <c r="P16" s="36"/>
      <c r="Q16" s="36"/>
      <c r="R16" s="36"/>
    </row>
    <row r="17" spans="1:18">
      <c r="A17" s="170"/>
      <c r="B17" s="11" t="s">
        <v>23</v>
      </c>
      <c r="C17" s="12" t="s">
        <v>24</v>
      </c>
      <c r="D17" s="23" t="s">
        <v>38</v>
      </c>
      <c r="E17" s="60">
        <v>40</v>
      </c>
      <c r="F17" s="60">
        <v>3.44</v>
      </c>
      <c r="G17" s="61">
        <v>112.5</v>
      </c>
      <c r="H17" s="61">
        <v>3.37</v>
      </c>
      <c r="I17" s="61">
        <v>0.45</v>
      </c>
      <c r="J17" s="62">
        <v>22.95</v>
      </c>
      <c r="K17" s="32"/>
      <c r="L17" s="33"/>
      <c r="M17" s="34"/>
      <c r="N17" s="35"/>
      <c r="O17" s="36"/>
      <c r="P17" s="36"/>
      <c r="Q17" s="36"/>
      <c r="R17" s="36"/>
    </row>
    <row r="18" spans="1:18" ht="16.5" thickBot="1">
      <c r="A18" s="14"/>
      <c r="B18" s="15"/>
      <c r="C18" s="55"/>
      <c r="D18" s="16" t="s">
        <v>43</v>
      </c>
      <c r="E18" s="67">
        <f>SUM(E14:E17)</f>
        <v>500</v>
      </c>
      <c r="F18" s="63">
        <f>SUM(F14:F16)</f>
        <v>72.8</v>
      </c>
      <c r="G18" s="63">
        <f>SUM(G14:G17)</f>
        <v>526.44000000000005</v>
      </c>
      <c r="H18" s="63">
        <f t="shared" ref="H18:J18" si="0">SUM(H14:H17)</f>
        <v>14.173136</v>
      </c>
      <c r="I18" s="63">
        <f t="shared" si="0"/>
        <v>9.6161919999999999</v>
      </c>
      <c r="J18" s="68">
        <f t="shared" si="0"/>
        <v>92.169998000000007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43.5" customHeight="1">
      <c r="A20" s="54"/>
      <c r="B20" s="11" t="s">
        <v>22</v>
      </c>
      <c r="C20" s="12" t="s">
        <v>99</v>
      </c>
      <c r="D20" s="25" t="s">
        <v>101</v>
      </c>
      <c r="E20" s="157">
        <v>276</v>
      </c>
      <c r="F20" s="161">
        <v>47.85</v>
      </c>
      <c r="G20" s="89">
        <v>306.98</v>
      </c>
      <c r="H20" s="158">
        <v>8.8213733333333302</v>
      </c>
      <c r="I20" s="159">
        <v>11.9286666666667</v>
      </c>
      <c r="J20" s="162">
        <v>41.08182</v>
      </c>
    </row>
    <row r="21" spans="1:18" ht="21" customHeight="1">
      <c r="A21" s="10"/>
      <c r="B21" s="13" t="s">
        <v>30</v>
      </c>
      <c r="C21" s="43" t="s">
        <v>102</v>
      </c>
      <c r="D21" s="163" t="s">
        <v>103</v>
      </c>
      <c r="E21" s="164">
        <v>200</v>
      </c>
      <c r="F21" s="94">
        <v>6</v>
      </c>
      <c r="G21" s="164">
        <v>26.1</v>
      </c>
      <c r="H21" s="165">
        <v>1.3958999999999999</v>
      </c>
      <c r="I21" s="165">
        <v>1.030392</v>
      </c>
      <c r="J21" s="171">
        <v>1.9983599999999999</v>
      </c>
    </row>
    <row r="22" spans="1:18">
      <c r="A22" s="54"/>
      <c r="B22" s="11" t="s">
        <v>104</v>
      </c>
      <c r="C22" s="12" t="s">
        <v>24</v>
      </c>
      <c r="D22" s="25" t="s">
        <v>105</v>
      </c>
      <c r="E22" s="60">
        <v>30</v>
      </c>
      <c r="F22" s="86">
        <v>17.75</v>
      </c>
      <c r="G22" s="61">
        <v>138</v>
      </c>
      <c r="H22" s="61">
        <v>1.5</v>
      </c>
      <c r="I22" s="61">
        <v>0.3</v>
      </c>
      <c r="J22" s="62">
        <v>30.3</v>
      </c>
    </row>
    <row r="23" spans="1:18">
      <c r="A23" s="10"/>
      <c r="B23" s="113" t="s">
        <v>23</v>
      </c>
      <c r="C23" s="114" t="s">
        <v>24</v>
      </c>
      <c r="D23" s="172" t="s">
        <v>38</v>
      </c>
      <c r="E23" s="116">
        <v>45</v>
      </c>
      <c r="F23" s="173">
        <v>3.44</v>
      </c>
      <c r="G23" s="117">
        <v>126.56</v>
      </c>
      <c r="H23" s="117">
        <f>H17/40*45</f>
        <v>3.7912500000000002</v>
      </c>
      <c r="I23" s="117">
        <f t="shared" ref="I23:J23" si="1">I17/40*45</f>
        <v>0.50624999999999998</v>
      </c>
      <c r="J23" s="118">
        <f t="shared" si="1"/>
        <v>25.818749999999998</v>
      </c>
    </row>
    <row r="24" spans="1:18" ht="15.75" thickBot="1">
      <c r="A24" s="30"/>
      <c r="B24" s="20"/>
      <c r="C24" s="15"/>
      <c r="D24" s="16" t="s">
        <v>43</v>
      </c>
      <c r="E24" s="67">
        <f>SUM(E20:E23)</f>
        <v>551</v>
      </c>
      <c r="F24" s="112">
        <f>SUM(F20:F22)</f>
        <v>71.599999999999994</v>
      </c>
      <c r="G24" s="72">
        <f>SUM(G20:G23)</f>
        <v>597.6400000000001</v>
      </c>
      <c r="H24" s="72">
        <f t="shared" ref="H24:J24" si="2">SUM(H20:H23)</f>
        <v>15.508523333333329</v>
      </c>
      <c r="I24" s="72">
        <f t="shared" si="2"/>
        <v>13.7653086666667</v>
      </c>
      <c r="J24" s="73">
        <f t="shared" si="2"/>
        <v>99.19892999999999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63.75" customHeight="1">
      <c r="A26" s="54"/>
      <c r="B26" s="13" t="s">
        <v>28</v>
      </c>
      <c r="C26" s="43" t="s">
        <v>106</v>
      </c>
      <c r="D26" s="40" t="s">
        <v>111</v>
      </c>
      <c r="E26" s="164">
        <v>250</v>
      </c>
      <c r="F26" s="90">
        <v>12.5</v>
      </c>
      <c r="G26" s="164">
        <v>167.2</v>
      </c>
      <c r="H26" s="174">
        <v>5.3003900000000002</v>
      </c>
      <c r="I26" s="174">
        <v>8.8297399999999993</v>
      </c>
      <c r="J26" s="178">
        <v>16.579840000000001</v>
      </c>
    </row>
    <row r="27" spans="1:18" ht="45" customHeight="1">
      <c r="A27" s="24"/>
      <c r="B27" s="26" t="s">
        <v>22</v>
      </c>
      <c r="C27" s="12" t="s">
        <v>108</v>
      </c>
      <c r="D27" s="134" t="s">
        <v>109</v>
      </c>
      <c r="E27" s="175">
        <v>100</v>
      </c>
      <c r="F27" s="135">
        <v>58.3</v>
      </c>
      <c r="G27" s="176">
        <v>219.13</v>
      </c>
      <c r="H27" s="176">
        <v>9.9219819999999999</v>
      </c>
      <c r="I27" s="176">
        <v>15.067183999999999</v>
      </c>
      <c r="J27" s="177">
        <v>10.960131000000001</v>
      </c>
    </row>
    <row r="28" spans="1:18" ht="26.25" customHeight="1">
      <c r="A28" s="10"/>
      <c r="B28" s="26" t="s">
        <v>22</v>
      </c>
      <c r="C28" s="12" t="s">
        <v>107</v>
      </c>
      <c r="D28" s="25" t="s">
        <v>115</v>
      </c>
      <c r="E28" s="153">
        <v>160</v>
      </c>
      <c r="F28" s="135">
        <v>41.56</v>
      </c>
      <c r="G28" s="154">
        <v>174.92</v>
      </c>
      <c r="H28" s="154">
        <v>4.07</v>
      </c>
      <c r="I28" s="154">
        <v>5.72</v>
      </c>
      <c r="J28" s="155">
        <v>26.76</v>
      </c>
    </row>
    <row r="29" spans="1:18" ht="23.25" customHeight="1">
      <c r="A29" s="10"/>
      <c r="B29" s="13" t="s">
        <v>44</v>
      </c>
      <c r="C29" s="12" t="s">
        <v>112</v>
      </c>
      <c r="D29" s="25" t="s">
        <v>113</v>
      </c>
      <c r="E29" s="60">
        <v>200</v>
      </c>
      <c r="F29" s="59">
        <v>7</v>
      </c>
      <c r="G29" s="59">
        <v>56</v>
      </c>
      <c r="H29" s="61">
        <v>0</v>
      </c>
      <c r="I29" s="61">
        <v>0.01</v>
      </c>
      <c r="J29" s="62">
        <v>14</v>
      </c>
    </row>
    <row r="30" spans="1:18">
      <c r="A30" s="10"/>
      <c r="B30" s="11" t="s">
        <v>23</v>
      </c>
      <c r="C30" s="12" t="s">
        <v>24</v>
      </c>
      <c r="D30" s="23" t="s">
        <v>38</v>
      </c>
      <c r="E30" s="60">
        <v>45</v>
      </c>
      <c r="F30" s="60">
        <v>3.44</v>
      </c>
      <c r="G30" s="61">
        <v>112.5</v>
      </c>
      <c r="H30" s="61">
        <v>3.37</v>
      </c>
      <c r="I30" s="61">
        <v>0.45</v>
      </c>
      <c r="J30" s="62">
        <v>22.95</v>
      </c>
    </row>
    <row r="31" spans="1:18" ht="15.75" thickBot="1">
      <c r="A31" s="10"/>
      <c r="B31" s="27"/>
      <c r="C31" s="28"/>
      <c r="D31" s="16" t="s">
        <v>43</v>
      </c>
      <c r="E31" s="67">
        <f t="shared" ref="E31:J31" si="3">SUM(E26:E30)</f>
        <v>755</v>
      </c>
      <c r="F31" s="112">
        <f t="shared" si="3"/>
        <v>122.8</v>
      </c>
      <c r="G31" s="67">
        <f t="shared" si="3"/>
        <v>729.75</v>
      </c>
      <c r="H31" s="67">
        <f t="shared" si="3"/>
        <v>22.662372000000001</v>
      </c>
      <c r="I31" s="67">
        <f t="shared" si="3"/>
        <v>30.076923999999998</v>
      </c>
      <c r="J31" s="120">
        <f t="shared" si="3"/>
        <v>91.249971000000002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62.25" customHeight="1">
      <c r="A33" s="10"/>
      <c r="B33" s="13" t="s">
        <v>28</v>
      </c>
      <c r="C33" s="43" t="s">
        <v>106</v>
      </c>
      <c r="D33" s="40" t="s">
        <v>111</v>
      </c>
      <c r="E33" s="164">
        <v>270</v>
      </c>
      <c r="F33" s="90">
        <v>12.6</v>
      </c>
      <c r="G33" s="174">
        <f>G26/250*270</f>
        <v>180.57599999999999</v>
      </c>
      <c r="H33" s="174">
        <f t="shared" ref="H33:J33" si="4">H26/250*270</f>
        <v>5.7244212000000001</v>
      </c>
      <c r="I33" s="174">
        <f t="shared" si="4"/>
        <v>9.5361191999999999</v>
      </c>
      <c r="J33" s="178">
        <f t="shared" si="4"/>
        <v>17.906227200000004</v>
      </c>
    </row>
    <row r="34" spans="1:10" ht="54" customHeight="1">
      <c r="A34" s="24"/>
      <c r="B34" s="13" t="s">
        <v>36</v>
      </c>
      <c r="C34" s="43" t="s">
        <v>108</v>
      </c>
      <c r="D34" s="88" t="s">
        <v>110</v>
      </c>
      <c r="E34" s="93">
        <v>120</v>
      </c>
      <c r="F34" s="90">
        <v>58.6</v>
      </c>
      <c r="G34" s="93">
        <v>277.52</v>
      </c>
      <c r="H34" s="179">
        <v>12.71115</v>
      </c>
      <c r="I34" s="179">
        <v>19.052879999999998</v>
      </c>
      <c r="J34" s="180">
        <v>13.800423</v>
      </c>
    </row>
    <row r="35" spans="1:10" ht="28.5" customHeight="1">
      <c r="A35" s="24"/>
      <c r="B35" s="26" t="s">
        <v>22</v>
      </c>
      <c r="C35" s="12" t="s">
        <v>107</v>
      </c>
      <c r="D35" s="25" t="s">
        <v>114</v>
      </c>
      <c r="E35" s="153">
        <v>200</v>
      </c>
      <c r="F35" s="135">
        <v>41.6</v>
      </c>
      <c r="G35" s="154">
        <v>218.64999999999998</v>
      </c>
      <c r="H35" s="154">
        <v>5.0875000000000004</v>
      </c>
      <c r="I35" s="154">
        <v>7.1499999999999995</v>
      </c>
      <c r="J35" s="155">
        <v>33.450000000000003</v>
      </c>
    </row>
    <row r="36" spans="1:10" ht="27" customHeight="1">
      <c r="A36" s="24"/>
      <c r="B36" s="13" t="s">
        <v>44</v>
      </c>
      <c r="C36" s="12" t="s">
        <v>112</v>
      </c>
      <c r="D36" s="25" t="s">
        <v>113</v>
      </c>
      <c r="E36" s="60">
        <v>200</v>
      </c>
      <c r="F36" s="59">
        <v>7</v>
      </c>
      <c r="G36" s="59">
        <v>56</v>
      </c>
      <c r="H36" s="61">
        <v>0</v>
      </c>
      <c r="I36" s="61">
        <v>0.01</v>
      </c>
      <c r="J36" s="62">
        <v>14</v>
      </c>
    </row>
    <row r="37" spans="1:10">
      <c r="A37" s="10"/>
      <c r="B37" s="11" t="s">
        <v>23</v>
      </c>
      <c r="C37" s="12" t="s">
        <v>24</v>
      </c>
      <c r="D37" s="23" t="s">
        <v>38</v>
      </c>
      <c r="E37" s="60">
        <v>50</v>
      </c>
      <c r="F37" s="60">
        <v>4.2</v>
      </c>
      <c r="G37" s="61">
        <v>125</v>
      </c>
      <c r="H37" s="61">
        <v>3.74</v>
      </c>
      <c r="I37" s="61">
        <v>0.5</v>
      </c>
      <c r="J37" s="62">
        <v>25.5</v>
      </c>
    </row>
    <row r="38" spans="1:10" ht="15.75" thickBot="1">
      <c r="A38" s="14"/>
      <c r="B38" s="15"/>
      <c r="C38" s="111"/>
      <c r="D38" s="16" t="s">
        <v>43</v>
      </c>
      <c r="E38" s="67">
        <f t="shared" ref="E38:J38" si="5">SUM(E33:E37)</f>
        <v>840</v>
      </c>
      <c r="F38" s="112">
        <f t="shared" si="5"/>
        <v>124.00000000000001</v>
      </c>
      <c r="G38" s="67">
        <f t="shared" si="5"/>
        <v>857.74599999999998</v>
      </c>
      <c r="H38" s="67">
        <f t="shared" si="5"/>
        <v>27.263071199999999</v>
      </c>
      <c r="I38" s="67">
        <f t="shared" si="5"/>
        <v>36.248999199999993</v>
      </c>
      <c r="J38" s="120">
        <f t="shared" si="5"/>
        <v>104.6566502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195.60000000000002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R42"/>
  <sheetViews>
    <sheetView showGridLines="0" topLeftCell="A7" workbookViewId="0">
      <selection activeCell="B29" sqref="B29:J29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45807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4.25" customHeight="1">
      <c r="A14" s="54"/>
      <c r="B14" s="11" t="s">
        <v>22</v>
      </c>
      <c r="C14" s="12" t="s">
        <v>41</v>
      </c>
      <c r="D14" s="25" t="s">
        <v>118</v>
      </c>
      <c r="E14" s="157">
        <v>230</v>
      </c>
      <c r="F14" s="41">
        <v>48.9</v>
      </c>
      <c r="G14" s="89">
        <v>295.33</v>
      </c>
      <c r="H14" s="158">
        <v>6.58</v>
      </c>
      <c r="I14" s="159">
        <v>11.15</v>
      </c>
      <c r="J14" s="181">
        <v>42.15</v>
      </c>
      <c r="L14" s="31"/>
    </row>
    <row r="15" spans="1:18" ht="27.75" customHeight="1">
      <c r="A15" s="54"/>
      <c r="B15" s="13" t="s">
        <v>30</v>
      </c>
      <c r="C15" s="12" t="s">
        <v>34</v>
      </c>
      <c r="D15" s="25" t="s">
        <v>35</v>
      </c>
      <c r="E15" s="60">
        <v>204</v>
      </c>
      <c r="F15" s="59">
        <v>7</v>
      </c>
      <c r="G15" s="59">
        <v>56.4</v>
      </c>
      <c r="H15" s="61">
        <v>0.22420000000000001</v>
      </c>
      <c r="I15" s="61">
        <v>5.1700000000000003E-2</v>
      </c>
      <c r="J15" s="62">
        <v>13.7683</v>
      </c>
      <c r="L15" s="31"/>
    </row>
    <row r="16" spans="1:18">
      <c r="A16" s="54"/>
      <c r="B16" s="13" t="s">
        <v>71</v>
      </c>
      <c r="C16" s="12" t="s">
        <v>72</v>
      </c>
      <c r="D16" s="130" t="s">
        <v>73</v>
      </c>
      <c r="E16" s="93">
        <v>100</v>
      </c>
      <c r="F16" s="131">
        <v>26</v>
      </c>
      <c r="G16" s="95">
        <v>39.9</v>
      </c>
      <c r="H16" s="95">
        <v>0.32</v>
      </c>
      <c r="I16" s="95">
        <v>0.21</v>
      </c>
      <c r="J16" s="96">
        <v>7.87</v>
      </c>
      <c r="K16" s="32"/>
      <c r="L16" s="33"/>
      <c r="M16" s="34"/>
      <c r="N16" s="35"/>
      <c r="O16" s="36"/>
      <c r="P16" s="36"/>
      <c r="Q16" s="36"/>
      <c r="R16" s="36"/>
    </row>
    <row r="17" spans="1:18">
      <c r="A17" s="170"/>
      <c r="B17" s="11" t="s">
        <v>23</v>
      </c>
      <c r="C17" s="12" t="s">
        <v>24</v>
      </c>
      <c r="D17" s="23" t="s">
        <v>38</v>
      </c>
      <c r="E17" s="60">
        <v>40</v>
      </c>
      <c r="F17" s="60">
        <v>3.44</v>
      </c>
      <c r="G17" s="61">
        <v>112.5</v>
      </c>
      <c r="H17" s="61">
        <v>3.37</v>
      </c>
      <c r="I17" s="61">
        <v>0.45</v>
      </c>
      <c r="J17" s="62">
        <v>22.95</v>
      </c>
      <c r="K17" s="32"/>
      <c r="L17" s="33"/>
      <c r="M17" s="34"/>
      <c r="N17" s="35"/>
      <c r="O17" s="36"/>
      <c r="P17" s="36"/>
      <c r="Q17" s="36"/>
      <c r="R17" s="36"/>
    </row>
    <row r="18" spans="1:18" ht="16.5" thickBot="1">
      <c r="A18" s="14"/>
      <c r="B18" s="15"/>
      <c r="C18" s="55"/>
      <c r="D18" s="16" t="s">
        <v>43</v>
      </c>
      <c r="E18" s="67">
        <f>SUM(E14:E17)</f>
        <v>574</v>
      </c>
      <c r="F18" s="63">
        <f>SUM(F14:F16)</f>
        <v>81.900000000000006</v>
      </c>
      <c r="G18" s="63">
        <f>SUM(G14:G17)</f>
        <v>504.12999999999994</v>
      </c>
      <c r="H18" s="63">
        <f t="shared" ref="H18:J18" si="0">SUM(H14:H17)</f>
        <v>10.494199999999999</v>
      </c>
      <c r="I18" s="63">
        <f t="shared" si="0"/>
        <v>11.861700000000001</v>
      </c>
      <c r="J18" s="68">
        <f t="shared" si="0"/>
        <v>86.738299999999995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43.5" customHeight="1">
      <c r="A20" s="54"/>
      <c r="B20" s="11" t="s">
        <v>22</v>
      </c>
      <c r="C20" s="12" t="s">
        <v>41</v>
      </c>
      <c r="D20" s="25" t="s">
        <v>118</v>
      </c>
      <c r="E20" s="157">
        <v>250</v>
      </c>
      <c r="F20" s="41">
        <v>48.95</v>
      </c>
      <c r="G20" s="90">
        <f>G14/230*255</f>
        <v>327.43108695652171</v>
      </c>
      <c r="H20" s="90">
        <f t="shared" ref="H20:J20" si="1">H14/230*255</f>
        <v>7.2952173913043472</v>
      </c>
      <c r="I20" s="90">
        <f t="shared" si="1"/>
        <v>12.361956521739131</v>
      </c>
      <c r="J20" s="90">
        <f t="shared" si="1"/>
        <v>46.731521739130436</v>
      </c>
    </row>
    <row r="21" spans="1:18" ht="24" customHeight="1">
      <c r="A21" s="10"/>
      <c r="B21" s="13" t="s">
        <v>30</v>
      </c>
      <c r="C21" s="43" t="s">
        <v>34</v>
      </c>
      <c r="D21" s="163" t="s">
        <v>117</v>
      </c>
      <c r="E21" s="164">
        <v>204</v>
      </c>
      <c r="F21" s="94">
        <v>7</v>
      </c>
      <c r="G21" s="164">
        <v>56.4</v>
      </c>
      <c r="H21" s="182">
        <v>0.22420000000000001</v>
      </c>
      <c r="I21" s="182">
        <v>5.1700000000000003E-2</v>
      </c>
      <c r="J21" s="183">
        <v>13.7683</v>
      </c>
    </row>
    <row r="22" spans="1:18">
      <c r="A22" s="54"/>
      <c r="B22" s="11" t="s">
        <v>71</v>
      </c>
      <c r="C22" s="12" t="s">
        <v>72</v>
      </c>
      <c r="D22" s="25" t="s">
        <v>73</v>
      </c>
      <c r="E22" s="60">
        <v>100</v>
      </c>
      <c r="F22" s="86">
        <v>26</v>
      </c>
      <c r="G22" s="61">
        <v>39.9</v>
      </c>
      <c r="H22" s="61">
        <v>0.32</v>
      </c>
      <c r="I22" s="61">
        <v>0.21</v>
      </c>
      <c r="J22" s="62">
        <v>7.87</v>
      </c>
    </row>
    <row r="23" spans="1:18">
      <c r="A23" s="10"/>
      <c r="B23" s="113" t="s">
        <v>23</v>
      </c>
      <c r="C23" s="114" t="s">
        <v>24</v>
      </c>
      <c r="D23" s="172" t="s">
        <v>38</v>
      </c>
      <c r="E23" s="116">
        <v>45</v>
      </c>
      <c r="F23" s="173">
        <v>3.44</v>
      </c>
      <c r="G23" s="117">
        <v>126.56</v>
      </c>
      <c r="H23" s="117">
        <f>H17/40*45</f>
        <v>3.7912500000000002</v>
      </c>
      <c r="I23" s="117">
        <f t="shared" ref="I23:J23" si="2">I17/40*45</f>
        <v>0.50624999999999998</v>
      </c>
      <c r="J23" s="118">
        <f t="shared" si="2"/>
        <v>25.818749999999998</v>
      </c>
    </row>
    <row r="24" spans="1:18" ht="15.75" thickBot="1">
      <c r="A24" s="30"/>
      <c r="B24" s="20"/>
      <c r="C24" s="15"/>
      <c r="D24" s="16" t="s">
        <v>43</v>
      </c>
      <c r="E24" s="67">
        <f>SUM(E20:E23)</f>
        <v>599</v>
      </c>
      <c r="F24" s="112">
        <f>SUM(F20:F22)</f>
        <v>81.95</v>
      </c>
      <c r="G24" s="72">
        <f>SUM(G20:G23)</f>
        <v>550.29108695652167</v>
      </c>
      <c r="H24" s="72">
        <f t="shared" ref="H24:J24" si="3">SUM(H20:H23)</f>
        <v>11.630667391304348</v>
      </c>
      <c r="I24" s="72">
        <f t="shared" si="3"/>
        <v>13.129906521739132</v>
      </c>
      <c r="J24" s="73">
        <f t="shared" si="3"/>
        <v>94.188571739130438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51.75" customHeight="1">
      <c r="A26" s="54"/>
      <c r="B26" s="13" t="s">
        <v>28</v>
      </c>
      <c r="C26" s="43" t="s">
        <v>119</v>
      </c>
      <c r="D26" s="40" t="s">
        <v>120</v>
      </c>
      <c r="E26" s="164">
        <v>210</v>
      </c>
      <c r="F26" s="90">
        <v>15.48</v>
      </c>
      <c r="G26" s="164">
        <v>119.7</v>
      </c>
      <c r="H26" s="174">
        <v>4.9264239999999999</v>
      </c>
      <c r="I26" s="174">
        <v>6.34</v>
      </c>
      <c r="J26" s="178">
        <v>10.736000000000001</v>
      </c>
    </row>
    <row r="27" spans="1:18" ht="45" customHeight="1">
      <c r="A27" s="24"/>
      <c r="B27" s="13" t="s">
        <v>29</v>
      </c>
      <c r="C27" s="43" t="s">
        <v>122</v>
      </c>
      <c r="D27" s="88" t="s">
        <v>123</v>
      </c>
      <c r="E27" s="89">
        <v>100</v>
      </c>
      <c r="F27" s="98">
        <v>66.88</v>
      </c>
      <c r="G27" s="90">
        <v>229.73</v>
      </c>
      <c r="H27" s="95">
        <v>13.88</v>
      </c>
      <c r="I27" s="95">
        <v>15.57</v>
      </c>
      <c r="J27" s="96">
        <v>11.12</v>
      </c>
    </row>
    <row r="28" spans="1:18" ht="33.75" customHeight="1">
      <c r="A28" s="10"/>
      <c r="B28" s="13" t="s">
        <v>40</v>
      </c>
      <c r="C28" s="12" t="s">
        <v>124</v>
      </c>
      <c r="D28" s="25" t="s">
        <v>125</v>
      </c>
      <c r="E28" s="93">
        <v>160</v>
      </c>
      <c r="F28" s="94">
        <v>19.45</v>
      </c>
      <c r="G28" s="95">
        <v>183.7</v>
      </c>
      <c r="H28" s="95">
        <v>2.2800000000000001E-2</v>
      </c>
      <c r="I28" s="95">
        <v>0</v>
      </c>
      <c r="J28" s="96">
        <v>29.174600000000002</v>
      </c>
    </row>
    <row r="29" spans="1:18" ht="23.25" customHeight="1">
      <c r="A29" s="10"/>
      <c r="B29" s="26" t="s">
        <v>30</v>
      </c>
      <c r="C29" s="12" t="s">
        <v>127</v>
      </c>
      <c r="D29" s="25" t="s">
        <v>128</v>
      </c>
      <c r="E29" s="93">
        <v>200</v>
      </c>
      <c r="F29" s="90">
        <v>8.4499999999999993</v>
      </c>
      <c r="G29" s="95">
        <v>75.61</v>
      </c>
      <c r="H29" s="95">
        <v>0.38285000000000002</v>
      </c>
      <c r="I29" s="95">
        <v>0.13818</v>
      </c>
      <c r="J29" s="96">
        <v>18.209099999999999</v>
      </c>
    </row>
    <row r="30" spans="1:18">
      <c r="A30" s="10"/>
      <c r="B30" s="11" t="s">
        <v>23</v>
      </c>
      <c r="C30" s="12" t="s">
        <v>24</v>
      </c>
      <c r="D30" s="23" t="s">
        <v>38</v>
      </c>
      <c r="E30" s="60">
        <v>45</v>
      </c>
      <c r="F30" s="60">
        <v>3.44</v>
      </c>
      <c r="G30" s="61">
        <v>112.5</v>
      </c>
      <c r="H30" s="61">
        <v>3.37</v>
      </c>
      <c r="I30" s="61">
        <v>0.45</v>
      </c>
      <c r="J30" s="62">
        <v>22.95</v>
      </c>
    </row>
    <row r="31" spans="1:18" ht="15.75" thickBot="1">
      <c r="A31" s="10"/>
      <c r="B31" s="27"/>
      <c r="C31" s="28"/>
      <c r="D31" s="16" t="s">
        <v>43</v>
      </c>
      <c r="E31" s="67">
        <f>SUM(E26:E30)</f>
        <v>715</v>
      </c>
      <c r="F31" s="112">
        <f t="shared" ref="F31:J31" si="4">SUM(F26:F30)</f>
        <v>113.7</v>
      </c>
      <c r="G31" s="67">
        <f t="shared" si="4"/>
        <v>721.24</v>
      </c>
      <c r="H31" s="67">
        <f t="shared" si="4"/>
        <v>22.582074000000002</v>
      </c>
      <c r="I31" s="67">
        <f t="shared" si="4"/>
        <v>22.498179999999998</v>
      </c>
      <c r="J31" s="120">
        <f t="shared" si="4"/>
        <v>92.189700000000002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52.5" customHeight="1">
      <c r="A33" s="10"/>
      <c r="B33" s="13" t="s">
        <v>28</v>
      </c>
      <c r="C33" s="12" t="s">
        <v>119</v>
      </c>
      <c r="D33" s="40" t="s">
        <v>121</v>
      </c>
      <c r="E33" s="164">
        <v>260</v>
      </c>
      <c r="F33" s="90">
        <v>15.6</v>
      </c>
      <c r="G33" s="174">
        <f>G26/210*270</f>
        <v>153.9</v>
      </c>
      <c r="H33" s="174">
        <f t="shared" ref="H33:J33" si="5">H26/210*270</f>
        <v>6.3339737142857135</v>
      </c>
      <c r="I33" s="174">
        <f t="shared" si="5"/>
        <v>8.1514285714285712</v>
      </c>
      <c r="J33" s="178">
        <f t="shared" si="5"/>
        <v>13.803428571428572</v>
      </c>
    </row>
    <row r="34" spans="1:10" ht="54" customHeight="1">
      <c r="A34" s="24"/>
      <c r="B34" s="13" t="s">
        <v>29</v>
      </c>
      <c r="C34" s="43" t="s">
        <v>122</v>
      </c>
      <c r="D34" s="88" t="s">
        <v>123</v>
      </c>
      <c r="E34" s="89">
        <v>100</v>
      </c>
      <c r="F34" s="98">
        <v>66.349999999999994</v>
      </c>
      <c r="G34" s="90">
        <v>229.73</v>
      </c>
      <c r="H34" s="95">
        <v>13.88</v>
      </c>
      <c r="I34" s="95">
        <v>15.57</v>
      </c>
      <c r="J34" s="96">
        <v>11.12</v>
      </c>
    </row>
    <row r="35" spans="1:10" ht="35.25" customHeight="1">
      <c r="A35" s="24"/>
      <c r="B35" s="26" t="s">
        <v>40</v>
      </c>
      <c r="C35" s="12" t="s">
        <v>124</v>
      </c>
      <c r="D35" s="25" t="s">
        <v>126</v>
      </c>
      <c r="E35" s="153">
        <v>200</v>
      </c>
      <c r="F35" s="135">
        <v>19.45</v>
      </c>
      <c r="G35" s="154">
        <f>G28/160*205</f>
        <v>235.36562499999997</v>
      </c>
      <c r="H35" s="154">
        <f t="shared" ref="H35:J35" si="6">H28/160*205</f>
        <v>2.9212499999999999E-2</v>
      </c>
      <c r="I35" s="154">
        <f t="shared" si="6"/>
        <v>0</v>
      </c>
      <c r="J35" s="155">
        <f t="shared" si="6"/>
        <v>37.379956249999999</v>
      </c>
    </row>
    <row r="36" spans="1:10" ht="30" customHeight="1">
      <c r="A36" s="24"/>
      <c r="B36" s="13" t="s">
        <v>30</v>
      </c>
      <c r="C36" s="12" t="s">
        <v>127</v>
      </c>
      <c r="D36" s="25" t="s">
        <v>129</v>
      </c>
      <c r="E36" s="60">
        <v>200</v>
      </c>
      <c r="F36" s="59">
        <v>8.4499999999999993</v>
      </c>
      <c r="G36" s="59">
        <v>75.61</v>
      </c>
      <c r="H36" s="61">
        <v>0.38285000000000002</v>
      </c>
      <c r="I36" s="61">
        <v>0.13818</v>
      </c>
      <c r="J36" s="62">
        <v>18.209099999999999</v>
      </c>
    </row>
    <row r="37" spans="1:10">
      <c r="A37" s="10"/>
      <c r="B37" s="11" t="s">
        <v>23</v>
      </c>
      <c r="C37" s="12" t="s">
        <v>24</v>
      </c>
      <c r="D37" s="23" t="s">
        <v>38</v>
      </c>
      <c r="E37" s="60">
        <v>50</v>
      </c>
      <c r="F37" s="60">
        <v>3.8</v>
      </c>
      <c r="G37" s="61">
        <v>125</v>
      </c>
      <c r="H37" s="61">
        <v>3.74</v>
      </c>
      <c r="I37" s="61">
        <v>0.5</v>
      </c>
      <c r="J37" s="62">
        <v>25.5</v>
      </c>
    </row>
    <row r="38" spans="1:10" ht="15.75" thickBot="1">
      <c r="A38" s="14"/>
      <c r="B38" s="15"/>
      <c r="C38" s="111"/>
      <c r="D38" s="16" t="s">
        <v>43</v>
      </c>
      <c r="E38" s="67">
        <f t="shared" ref="E38:J38" si="7">SUM(E33:E37)</f>
        <v>810</v>
      </c>
      <c r="F38" s="112">
        <f t="shared" si="7"/>
        <v>113.64999999999999</v>
      </c>
      <c r="G38" s="67">
        <f t="shared" si="7"/>
        <v>819.60562500000003</v>
      </c>
      <c r="H38" s="67">
        <f t="shared" si="7"/>
        <v>24.366036214285714</v>
      </c>
      <c r="I38" s="67">
        <f t="shared" si="7"/>
        <v>24.35960857142857</v>
      </c>
      <c r="J38" s="120">
        <f t="shared" si="7"/>
        <v>106.01248482142857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195.60000000000002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R42"/>
  <sheetViews>
    <sheetView showGridLines="0" topLeftCell="A25" workbookViewId="0">
      <selection activeCell="B16" sqref="B16:J16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45808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33.75" customHeight="1">
      <c r="A14" s="54"/>
      <c r="B14" s="113" t="s">
        <v>22</v>
      </c>
      <c r="C14" s="12" t="s">
        <v>130</v>
      </c>
      <c r="D14" s="40" t="s">
        <v>131</v>
      </c>
      <c r="E14" s="184" t="s">
        <v>132</v>
      </c>
      <c r="F14" s="185">
        <v>32.799999999999997</v>
      </c>
      <c r="G14" s="186">
        <v>282.38</v>
      </c>
      <c r="H14" s="185">
        <v>8.8000000000000007</v>
      </c>
      <c r="I14" s="185">
        <v>11.21</v>
      </c>
      <c r="J14" s="187">
        <v>36.409999999999997</v>
      </c>
      <c r="L14" s="31"/>
    </row>
    <row r="15" spans="1:18" ht="27.75" customHeight="1">
      <c r="A15" s="54"/>
      <c r="B15" s="13" t="s">
        <v>44</v>
      </c>
      <c r="C15" s="12" t="s">
        <v>74</v>
      </c>
      <c r="D15" s="134" t="s">
        <v>75</v>
      </c>
      <c r="E15" s="93">
        <v>200</v>
      </c>
      <c r="F15" s="135">
        <v>13.77</v>
      </c>
      <c r="G15" s="91">
        <v>96.7</v>
      </c>
      <c r="H15" s="91">
        <v>2.36504</v>
      </c>
      <c r="I15" s="91">
        <v>2.2351999999999999</v>
      </c>
      <c r="J15" s="62">
        <v>15.42</v>
      </c>
      <c r="L15" s="31"/>
    </row>
    <row r="16" spans="1:18">
      <c r="A16" s="54"/>
      <c r="B16" s="13" t="s">
        <v>71</v>
      </c>
      <c r="C16" s="12" t="s">
        <v>24</v>
      </c>
      <c r="D16" s="130" t="s">
        <v>133</v>
      </c>
      <c r="E16" s="93">
        <v>75</v>
      </c>
      <c r="F16" s="131">
        <v>26</v>
      </c>
      <c r="G16" s="95">
        <v>236.26</v>
      </c>
      <c r="H16" s="95">
        <v>5.12</v>
      </c>
      <c r="I16" s="95">
        <v>5.38</v>
      </c>
      <c r="J16" s="96">
        <v>41.39</v>
      </c>
      <c r="K16" s="32"/>
      <c r="L16" s="33"/>
      <c r="M16" s="34"/>
      <c r="N16" s="35"/>
      <c r="O16" s="36"/>
      <c r="P16" s="36"/>
      <c r="Q16" s="36"/>
      <c r="R16" s="36"/>
    </row>
    <row r="17" spans="1:18">
      <c r="A17" s="170"/>
      <c r="B17" s="11" t="s">
        <v>23</v>
      </c>
      <c r="C17" s="12" t="s">
        <v>24</v>
      </c>
      <c r="D17" s="23" t="s">
        <v>38</v>
      </c>
      <c r="E17" s="60">
        <v>40</v>
      </c>
      <c r="F17" s="60">
        <v>3.44</v>
      </c>
      <c r="G17" s="61">
        <v>112.5</v>
      </c>
      <c r="H17" s="61">
        <v>3.37</v>
      </c>
      <c r="I17" s="61">
        <v>0.45</v>
      </c>
      <c r="J17" s="62">
        <v>22.95</v>
      </c>
      <c r="K17" s="32"/>
      <c r="L17" s="33"/>
      <c r="M17" s="34"/>
      <c r="N17" s="35"/>
      <c r="O17" s="36"/>
      <c r="P17" s="36"/>
      <c r="Q17" s="36"/>
      <c r="R17" s="36"/>
    </row>
    <row r="18" spans="1:18" ht="16.5" thickBot="1">
      <c r="A18" s="14"/>
      <c r="B18" s="15"/>
      <c r="C18" s="55"/>
      <c r="D18" s="16" t="s">
        <v>43</v>
      </c>
      <c r="E18" s="67">
        <v>545</v>
      </c>
      <c r="F18" s="63">
        <f>SUM(F14:F16)</f>
        <v>72.569999999999993</v>
      </c>
      <c r="G18" s="63">
        <f>SUM(G14:G17)</f>
        <v>727.83999999999992</v>
      </c>
      <c r="H18" s="63">
        <f t="shared" ref="H18:J18" si="0">SUM(H14:H17)</f>
        <v>19.655040000000003</v>
      </c>
      <c r="I18" s="63">
        <f t="shared" si="0"/>
        <v>19.275199999999998</v>
      </c>
      <c r="J18" s="68">
        <f t="shared" si="0"/>
        <v>116.17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35.25" customHeight="1">
      <c r="A20" s="54"/>
      <c r="B20" s="11" t="s">
        <v>22</v>
      </c>
      <c r="C20" s="12" t="s">
        <v>130</v>
      </c>
      <c r="D20" s="25" t="s">
        <v>141</v>
      </c>
      <c r="E20" s="157" t="s">
        <v>132</v>
      </c>
      <c r="F20" s="41">
        <v>32.799999999999997</v>
      </c>
      <c r="G20" s="90">
        <v>282.38</v>
      </c>
      <c r="H20" s="90">
        <v>8.8000000000000007</v>
      </c>
      <c r="I20" s="90">
        <v>11.21</v>
      </c>
      <c r="J20" s="90">
        <v>36.409999999999997</v>
      </c>
    </row>
    <row r="21" spans="1:18" ht="24" customHeight="1">
      <c r="A21" s="10"/>
      <c r="B21" s="13" t="s">
        <v>44</v>
      </c>
      <c r="C21" s="12" t="s">
        <v>74</v>
      </c>
      <c r="D21" s="134" t="s">
        <v>75</v>
      </c>
      <c r="E21" s="93">
        <v>200</v>
      </c>
      <c r="F21" s="135">
        <v>13.77</v>
      </c>
      <c r="G21" s="91">
        <v>96.7</v>
      </c>
      <c r="H21" s="91">
        <v>2.36504</v>
      </c>
      <c r="I21" s="91">
        <v>2.2351999999999999</v>
      </c>
      <c r="J21" s="62">
        <v>15.42</v>
      </c>
    </row>
    <row r="22" spans="1:18">
      <c r="A22" s="54"/>
      <c r="B22" s="11" t="s">
        <v>71</v>
      </c>
      <c r="C22" s="12" t="s">
        <v>24</v>
      </c>
      <c r="D22" s="25" t="s">
        <v>133</v>
      </c>
      <c r="E22" s="60">
        <v>75</v>
      </c>
      <c r="F22" s="86">
        <v>26</v>
      </c>
      <c r="G22" s="61">
        <v>236.26</v>
      </c>
      <c r="H22" s="61">
        <v>5.12</v>
      </c>
      <c r="I22" s="61">
        <v>5.38</v>
      </c>
      <c r="J22" s="62">
        <v>41.39</v>
      </c>
    </row>
    <row r="23" spans="1:18">
      <c r="A23" s="10"/>
      <c r="B23" s="113" t="s">
        <v>23</v>
      </c>
      <c r="C23" s="114" t="s">
        <v>24</v>
      </c>
      <c r="D23" s="172" t="s">
        <v>38</v>
      </c>
      <c r="E23" s="116">
        <v>45</v>
      </c>
      <c r="F23" s="173">
        <v>3.44</v>
      </c>
      <c r="G23" s="117">
        <v>126.56</v>
      </c>
      <c r="H23" s="117">
        <f>H17/40*45</f>
        <v>3.7912500000000002</v>
      </c>
      <c r="I23" s="117">
        <f t="shared" ref="I23:J23" si="1">I17/40*45</f>
        <v>0.50624999999999998</v>
      </c>
      <c r="J23" s="118">
        <f t="shared" si="1"/>
        <v>25.818749999999998</v>
      </c>
    </row>
    <row r="24" spans="1:18" ht="15.75" thickBot="1">
      <c r="A24" s="30"/>
      <c r="B24" s="20"/>
      <c r="C24" s="15"/>
      <c r="D24" s="16" t="s">
        <v>43</v>
      </c>
      <c r="E24" s="67">
        <v>550</v>
      </c>
      <c r="F24" s="112">
        <f>SUM(F20:F22)</f>
        <v>72.569999999999993</v>
      </c>
      <c r="G24" s="72">
        <f>SUM(G20:G23)</f>
        <v>741.89999999999986</v>
      </c>
      <c r="H24" s="72">
        <f t="shared" ref="H24:J24" si="2">SUM(H20:H23)</f>
        <v>20.076290000000004</v>
      </c>
      <c r="I24" s="72">
        <f t="shared" si="2"/>
        <v>19.33145</v>
      </c>
      <c r="J24" s="73">
        <f t="shared" si="2"/>
        <v>119.03874999999999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60" customHeight="1">
      <c r="A26" s="54"/>
      <c r="B26" s="13" t="s">
        <v>28</v>
      </c>
      <c r="C26" s="43" t="s">
        <v>134</v>
      </c>
      <c r="D26" s="88" t="s">
        <v>135</v>
      </c>
      <c r="E26" s="93">
        <v>200</v>
      </c>
      <c r="F26" s="90">
        <v>30</v>
      </c>
      <c r="G26" s="93">
        <v>120</v>
      </c>
      <c r="H26" s="151">
        <v>4.0009367999999998</v>
      </c>
      <c r="I26" s="151">
        <v>7.9472319999999996</v>
      </c>
      <c r="J26" s="152">
        <v>8.0581449999999997</v>
      </c>
    </row>
    <row r="27" spans="1:18" ht="45" customHeight="1">
      <c r="A27" s="24"/>
      <c r="B27" s="13" t="s">
        <v>29</v>
      </c>
      <c r="C27" s="43" t="s">
        <v>137</v>
      </c>
      <c r="D27" s="88" t="s">
        <v>138</v>
      </c>
      <c r="E27" s="89">
        <v>90</v>
      </c>
      <c r="F27" s="98">
        <v>61.34</v>
      </c>
      <c r="G27" s="90">
        <v>274.43</v>
      </c>
      <c r="H27" s="95">
        <v>10.120274999999999</v>
      </c>
      <c r="I27" s="95">
        <v>24.610766399999999</v>
      </c>
      <c r="J27" s="96">
        <v>3.1144113</v>
      </c>
    </row>
    <row r="28" spans="1:18" ht="33.75" customHeight="1">
      <c r="A28" s="10"/>
      <c r="B28" s="13" t="s">
        <v>40</v>
      </c>
      <c r="C28" s="12" t="s">
        <v>55</v>
      </c>
      <c r="D28" s="25" t="s">
        <v>140</v>
      </c>
      <c r="E28" s="93">
        <v>180</v>
      </c>
      <c r="F28" s="94">
        <v>19.8</v>
      </c>
      <c r="G28" s="95">
        <v>200.04</v>
      </c>
      <c r="H28" s="95">
        <v>5.65</v>
      </c>
      <c r="I28" s="95">
        <v>4.1900000000000004</v>
      </c>
      <c r="J28" s="96">
        <v>34.909999999999997</v>
      </c>
    </row>
    <row r="29" spans="1:18" ht="23.25" customHeight="1">
      <c r="A29" s="10"/>
      <c r="B29" s="26" t="s">
        <v>30</v>
      </c>
      <c r="C29" s="12" t="s">
        <v>63</v>
      </c>
      <c r="D29" s="25" t="s">
        <v>64</v>
      </c>
      <c r="E29" s="93">
        <v>200</v>
      </c>
      <c r="F29" s="90">
        <v>8.4499999999999993</v>
      </c>
      <c r="G29" s="95">
        <v>72.22</v>
      </c>
      <c r="H29" s="95">
        <v>0.45600000000000002</v>
      </c>
      <c r="I29" s="95">
        <v>6.0084800000000001E-2</v>
      </c>
      <c r="J29" s="96">
        <v>17.46</v>
      </c>
    </row>
    <row r="30" spans="1:18">
      <c r="A30" s="10"/>
      <c r="B30" s="11" t="s">
        <v>23</v>
      </c>
      <c r="C30" s="12" t="s">
        <v>24</v>
      </c>
      <c r="D30" s="23" t="s">
        <v>38</v>
      </c>
      <c r="E30" s="60">
        <v>45</v>
      </c>
      <c r="F30" s="60">
        <v>3.44</v>
      </c>
      <c r="G30" s="61">
        <v>112.5</v>
      </c>
      <c r="H30" s="61">
        <v>3.37</v>
      </c>
      <c r="I30" s="61">
        <v>0.45</v>
      </c>
      <c r="J30" s="62">
        <v>22.95</v>
      </c>
    </row>
    <row r="31" spans="1:18" ht="15.75" thickBot="1">
      <c r="A31" s="10"/>
      <c r="B31" s="27"/>
      <c r="C31" s="28"/>
      <c r="D31" s="16" t="s">
        <v>43</v>
      </c>
      <c r="E31" s="67">
        <f>SUM(E26:E30)</f>
        <v>715</v>
      </c>
      <c r="F31" s="112">
        <f t="shared" ref="F31:J31" si="3">SUM(F26:F30)</f>
        <v>123.03</v>
      </c>
      <c r="G31" s="67">
        <f t="shared" si="3"/>
        <v>779.19</v>
      </c>
      <c r="H31" s="67">
        <f t="shared" si="3"/>
        <v>23.5972118</v>
      </c>
      <c r="I31" s="67">
        <f t="shared" si="3"/>
        <v>37.258083200000002</v>
      </c>
      <c r="J31" s="120">
        <f t="shared" si="3"/>
        <v>86.49255629999999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52.5" customHeight="1">
      <c r="A33" s="10"/>
      <c r="B33" s="13" t="s">
        <v>28</v>
      </c>
      <c r="C33" s="43" t="s">
        <v>134</v>
      </c>
      <c r="D33" s="88" t="s">
        <v>136</v>
      </c>
      <c r="E33" s="93">
        <v>250</v>
      </c>
      <c r="F33" s="90">
        <v>39.89</v>
      </c>
      <c r="G33" s="93">
        <f>G26/200*250</f>
        <v>150</v>
      </c>
      <c r="H33" s="179">
        <f>H26/200*250</f>
        <v>5.0011709999999994</v>
      </c>
      <c r="I33" s="179">
        <f>I26/200*250</f>
        <v>9.9340399999999995</v>
      </c>
      <c r="J33" s="180">
        <f>J26/200*250</f>
        <v>10.07268125</v>
      </c>
    </row>
    <row r="34" spans="1:10" ht="42.75" customHeight="1">
      <c r="A34" s="24"/>
      <c r="B34" s="13" t="s">
        <v>29</v>
      </c>
      <c r="C34" s="43" t="s">
        <v>137</v>
      </c>
      <c r="D34" s="88" t="s">
        <v>139</v>
      </c>
      <c r="E34" s="89">
        <v>100</v>
      </c>
      <c r="F34" s="98">
        <v>70.89</v>
      </c>
      <c r="G34" s="90">
        <v>304.92222222222222</v>
      </c>
      <c r="H34" s="95">
        <v>11.24475</v>
      </c>
      <c r="I34" s="95">
        <v>27.345295999999998</v>
      </c>
      <c r="J34" s="96">
        <v>3.4604569999999999</v>
      </c>
    </row>
    <row r="35" spans="1:10" ht="35.25" customHeight="1">
      <c r="A35" s="24"/>
      <c r="B35" s="26" t="s">
        <v>40</v>
      </c>
      <c r="C35" s="12" t="s">
        <v>55</v>
      </c>
      <c r="D35" s="25" t="s">
        <v>140</v>
      </c>
      <c r="E35" s="153">
        <v>200</v>
      </c>
      <c r="F35" s="135" t="s">
        <v>61</v>
      </c>
      <c r="G35" s="154">
        <v>222.26666666666665</v>
      </c>
      <c r="H35" s="154">
        <v>6.2777777777777777</v>
      </c>
      <c r="I35" s="154">
        <v>4.6555555555555559</v>
      </c>
      <c r="J35" s="155">
        <v>38.788888888888884</v>
      </c>
    </row>
    <row r="36" spans="1:10" ht="30" customHeight="1">
      <c r="A36" s="24"/>
      <c r="B36" s="13" t="s">
        <v>30</v>
      </c>
      <c r="C36" s="12" t="s">
        <v>63</v>
      </c>
      <c r="D36" s="25" t="s">
        <v>142</v>
      </c>
      <c r="E36" s="60">
        <v>200</v>
      </c>
      <c r="F36" s="59">
        <v>8.4499999999999993</v>
      </c>
      <c r="G36" s="59">
        <v>72.22</v>
      </c>
      <c r="H36" s="61">
        <v>0.45600000000000002</v>
      </c>
      <c r="I36" s="61">
        <v>6.0084800000000001E-2</v>
      </c>
      <c r="J36" s="62">
        <v>17.46</v>
      </c>
    </row>
    <row r="37" spans="1:10">
      <c r="A37" s="10"/>
      <c r="B37" s="11" t="s">
        <v>23</v>
      </c>
      <c r="C37" s="12" t="s">
        <v>24</v>
      </c>
      <c r="D37" s="23" t="s">
        <v>38</v>
      </c>
      <c r="E37" s="60">
        <v>50</v>
      </c>
      <c r="F37" s="60">
        <v>3.8</v>
      </c>
      <c r="G37" s="61">
        <v>125</v>
      </c>
      <c r="H37" s="61">
        <v>3.74</v>
      </c>
      <c r="I37" s="61">
        <v>0.5</v>
      </c>
      <c r="J37" s="62">
        <v>25.5</v>
      </c>
    </row>
    <row r="38" spans="1:10" ht="15.75" thickBot="1">
      <c r="A38" s="14"/>
      <c r="B38" s="15"/>
      <c r="C38" s="111"/>
      <c r="D38" s="16" t="s">
        <v>43</v>
      </c>
      <c r="E38" s="67">
        <f>SUM(E33:E37)</f>
        <v>800</v>
      </c>
      <c r="F38" s="112">
        <f>SUM(F33:F37)</f>
        <v>123.03</v>
      </c>
      <c r="G38" s="67">
        <f t="shared" ref="G38:J38" si="4">SUM(G33:G37)</f>
        <v>874.4088888888889</v>
      </c>
      <c r="H38" s="67">
        <f t="shared" si="4"/>
        <v>26.719698777777779</v>
      </c>
      <c r="I38" s="67">
        <f t="shared" si="4"/>
        <v>42.494976355555558</v>
      </c>
      <c r="J38" s="120">
        <f t="shared" si="4"/>
        <v>95.282027138888878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4"/>
  <sheetViews>
    <sheetView showGridLines="0" topLeftCell="A19" workbookViewId="0">
      <selection activeCell="U31" sqref="U31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45810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13" t="s">
        <v>22</v>
      </c>
      <c r="C14" s="43" t="s">
        <v>85</v>
      </c>
      <c r="D14" s="25" t="s">
        <v>86</v>
      </c>
      <c r="E14" s="77">
        <v>240</v>
      </c>
      <c r="F14" s="41">
        <v>32.6</v>
      </c>
      <c r="G14" s="86">
        <v>281.10000000000002</v>
      </c>
      <c r="H14" s="86">
        <v>7.02</v>
      </c>
      <c r="I14" s="86">
        <v>11.96</v>
      </c>
      <c r="J14" s="87">
        <v>35.82</v>
      </c>
      <c r="L14" s="31"/>
    </row>
    <row r="15" spans="1:18" ht="21.75" customHeight="1">
      <c r="A15" s="54"/>
      <c r="B15" s="11" t="s">
        <v>44</v>
      </c>
      <c r="C15" s="12" t="s">
        <v>147</v>
      </c>
      <c r="D15" s="25" t="s">
        <v>148</v>
      </c>
      <c r="E15" s="93">
        <v>200</v>
      </c>
      <c r="F15" s="79">
        <v>9.8000000000000007</v>
      </c>
      <c r="G15" s="95">
        <v>124</v>
      </c>
      <c r="H15" s="95">
        <v>4.5</v>
      </c>
      <c r="I15" s="95">
        <v>3.7</v>
      </c>
      <c r="J15" s="96">
        <v>18.100000000000001</v>
      </c>
      <c r="L15" s="31"/>
    </row>
    <row r="16" spans="1:18">
      <c r="A16" s="54"/>
      <c r="B16" s="198" t="s">
        <v>71</v>
      </c>
      <c r="C16" s="12" t="s">
        <v>24</v>
      </c>
      <c r="D16" s="25" t="s">
        <v>145</v>
      </c>
      <c r="E16" s="93">
        <v>40</v>
      </c>
      <c r="F16" s="135">
        <v>20</v>
      </c>
      <c r="G16" s="95">
        <v>114</v>
      </c>
      <c r="H16" s="95">
        <v>1.5</v>
      </c>
      <c r="I16" s="95">
        <v>5.4</v>
      </c>
      <c r="J16" s="96">
        <v>15.3</v>
      </c>
      <c r="K16" s="32"/>
      <c r="L16" s="33"/>
      <c r="M16" s="34"/>
      <c r="N16" s="35"/>
      <c r="O16" s="36"/>
      <c r="P16" s="36"/>
      <c r="Q16" s="36"/>
      <c r="R16" s="36"/>
    </row>
    <row r="17" spans="1:18">
      <c r="A17" s="170"/>
      <c r="B17" s="132" t="s">
        <v>23</v>
      </c>
      <c r="C17" s="114" t="s">
        <v>24</v>
      </c>
      <c r="D17" s="23" t="s">
        <v>38</v>
      </c>
      <c r="E17" s="93">
        <v>40</v>
      </c>
      <c r="F17" s="133">
        <v>4</v>
      </c>
      <c r="G17" s="95">
        <v>100</v>
      </c>
      <c r="H17" s="95">
        <v>3</v>
      </c>
      <c r="I17" s="95">
        <v>0.4</v>
      </c>
      <c r="J17" s="96">
        <v>20.399999999999999</v>
      </c>
      <c r="K17" s="32"/>
      <c r="L17" s="33"/>
      <c r="M17" s="34"/>
      <c r="N17" s="35"/>
      <c r="O17" s="36"/>
      <c r="P17" s="36"/>
      <c r="Q17" s="36"/>
      <c r="R17" s="36"/>
    </row>
    <row r="18" spans="1:18" ht="16.5" thickBot="1">
      <c r="A18" s="14"/>
      <c r="B18" s="15"/>
      <c r="C18" s="55"/>
      <c r="D18" s="16" t="s">
        <v>43</v>
      </c>
      <c r="E18" s="67">
        <v>520</v>
      </c>
      <c r="F18" s="63">
        <f t="shared" ref="F18:J18" si="0">SUM(F14:F16)</f>
        <v>62.400000000000006</v>
      </c>
      <c r="G18" s="63">
        <f t="shared" si="0"/>
        <v>519.1</v>
      </c>
      <c r="H18" s="63">
        <f t="shared" si="0"/>
        <v>13.02</v>
      </c>
      <c r="I18" s="63">
        <f t="shared" si="0"/>
        <v>21.060000000000002</v>
      </c>
      <c r="J18" s="68">
        <f t="shared" si="0"/>
        <v>69.22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38.25" customHeight="1">
      <c r="A20" s="54"/>
      <c r="B20" s="129" t="s">
        <v>22</v>
      </c>
      <c r="C20" s="43" t="s">
        <v>85</v>
      </c>
      <c r="D20" s="25" t="s">
        <v>146</v>
      </c>
      <c r="E20" s="77">
        <v>270</v>
      </c>
      <c r="F20" s="41">
        <v>32.799999999999997</v>
      </c>
      <c r="G20" s="86">
        <f>G14/240*270</f>
        <v>316.23750000000001</v>
      </c>
      <c r="H20" s="86">
        <f t="shared" ref="H20:J20" si="1">H14/240*270</f>
        <v>7.8974999999999991</v>
      </c>
      <c r="I20" s="86">
        <f t="shared" si="1"/>
        <v>13.455</v>
      </c>
      <c r="J20" s="87">
        <f t="shared" si="1"/>
        <v>40.297499999999999</v>
      </c>
    </row>
    <row r="21" spans="1:18" ht="28.5" customHeight="1">
      <c r="A21" s="10"/>
      <c r="B21" s="13" t="s">
        <v>44</v>
      </c>
      <c r="C21" s="12" t="s">
        <v>147</v>
      </c>
      <c r="D21" s="134" t="s">
        <v>149</v>
      </c>
      <c r="E21" s="93">
        <v>200</v>
      </c>
      <c r="F21" s="135">
        <v>9.8000000000000007</v>
      </c>
      <c r="G21" s="91">
        <v>124</v>
      </c>
      <c r="H21" s="91">
        <v>4.5</v>
      </c>
      <c r="I21" s="91">
        <v>3.7</v>
      </c>
      <c r="J21" s="62">
        <v>18.100000000000001</v>
      </c>
    </row>
    <row r="22" spans="1:18">
      <c r="A22" s="54"/>
      <c r="B22" s="198" t="s">
        <v>71</v>
      </c>
      <c r="C22" s="12" t="s">
        <v>24</v>
      </c>
      <c r="D22" s="25" t="s">
        <v>145</v>
      </c>
      <c r="E22" s="93">
        <v>40</v>
      </c>
      <c r="F22" s="135">
        <v>20</v>
      </c>
      <c r="G22" s="95">
        <v>114</v>
      </c>
      <c r="H22" s="95">
        <v>1.5</v>
      </c>
      <c r="I22" s="95">
        <v>5.4</v>
      </c>
      <c r="J22" s="96">
        <v>15.3</v>
      </c>
    </row>
    <row r="23" spans="1:18">
      <c r="A23" s="10"/>
      <c r="B23" s="132" t="s">
        <v>23</v>
      </c>
      <c r="C23" s="114" t="s">
        <v>24</v>
      </c>
      <c r="D23" s="23" t="s">
        <v>38</v>
      </c>
      <c r="E23" s="93">
        <v>40</v>
      </c>
      <c r="F23" s="133">
        <v>4</v>
      </c>
      <c r="G23" s="95">
        <v>100</v>
      </c>
      <c r="H23" s="95">
        <v>3</v>
      </c>
      <c r="I23" s="95">
        <v>0.4</v>
      </c>
      <c r="J23" s="96">
        <v>20.399999999999999</v>
      </c>
    </row>
    <row r="24" spans="1:18" ht="15.75" thickBot="1">
      <c r="A24" s="30"/>
      <c r="B24" s="20"/>
      <c r="C24" s="15"/>
      <c r="D24" s="16" t="s">
        <v>43</v>
      </c>
      <c r="E24" s="67">
        <v>550</v>
      </c>
      <c r="F24" s="112">
        <f t="shared" ref="F24:J24" si="2">SUM(F20:F22)</f>
        <v>62.599999999999994</v>
      </c>
      <c r="G24" s="72">
        <f t="shared" si="2"/>
        <v>554.23749999999995</v>
      </c>
      <c r="H24" s="72">
        <f t="shared" si="2"/>
        <v>13.897499999999999</v>
      </c>
      <c r="I24" s="72">
        <f t="shared" si="2"/>
        <v>22.555</v>
      </c>
      <c r="J24" s="73">
        <f t="shared" si="2"/>
        <v>73.697500000000005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68.25" customHeight="1">
      <c r="A26" s="54"/>
      <c r="B26" s="150" t="s">
        <v>28</v>
      </c>
      <c r="C26" s="43" t="s">
        <v>37</v>
      </c>
      <c r="D26" s="44" t="s">
        <v>92</v>
      </c>
      <c r="E26" s="78">
        <v>220</v>
      </c>
      <c r="F26" s="90">
        <v>19.399999999999999</v>
      </c>
      <c r="G26" s="78">
        <v>121.92</v>
      </c>
      <c r="H26" s="90">
        <v>4.0599999999999996</v>
      </c>
      <c r="I26" s="90">
        <v>6.66</v>
      </c>
      <c r="J26" s="97">
        <v>11.48</v>
      </c>
      <c r="O26" s="188" t="s">
        <v>143</v>
      </c>
    </row>
    <row r="27" spans="1:18" ht="35.25" customHeight="1">
      <c r="A27" s="24"/>
      <c r="B27" s="13" t="s">
        <v>29</v>
      </c>
      <c r="C27" s="43" t="s">
        <v>168</v>
      </c>
      <c r="D27" s="88" t="s">
        <v>169</v>
      </c>
      <c r="E27" s="93">
        <v>100</v>
      </c>
      <c r="F27" s="90">
        <v>84.16</v>
      </c>
      <c r="G27" s="93">
        <v>321.29000000000002</v>
      </c>
      <c r="H27" s="151">
        <v>20.12</v>
      </c>
      <c r="I27" s="151">
        <v>26.7</v>
      </c>
      <c r="J27" s="152">
        <v>0.12</v>
      </c>
    </row>
    <row r="28" spans="1:18" ht="45" customHeight="1">
      <c r="A28" s="10"/>
      <c r="B28" s="26" t="s">
        <v>22</v>
      </c>
      <c r="C28" s="12" t="s">
        <v>95</v>
      </c>
      <c r="D28" s="25" t="s">
        <v>96</v>
      </c>
      <c r="E28" s="153">
        <v>160</v>
      </c>
      <c r="F28" s="135">
        <v>17.2</v>
      </c>
      <c r="G28" s="154">
        <v>211.46</v>
      </c>
      <c r="H28" s="154">
        <v>7.73</v>
      </c>
      <c r="I28" s="154">
        <v>4.37</v>
      </c>
      <c r="J28" s="155">
        <v>33.81</v>
      </c>
    </row>
    <row r="29" spans="1:18" ht="23.25" customHeight="1">
      <c r="A29" s="10"/>
      <c r="B29" s="13" t="s">
        <v>30</v>
      </c>
      <c r="C29" s="12" t="s">
        <v>34</v>
      </c>
      <c r="D29" s="25" t="s">
        <v>35</v>
      </c>
      <c r="E29" s="60">
        <v>204</v>
      </c>
      <c r="F29" s="59">
        <v>7</v>
      </c>
      <c r="G29" s="59">
        <v>56.4</v>
      </c>
      <c r="H29" s="61">
        <v>0.22420000000000001</v>
      </c>
      <c r="I29" s="61">
        <v>5.1700000000000003E-2</v>
      </c>
      <c r="J29" s="62">
        <v>13.7683</v>
      </c>
    </row>
    <row r="30" spans="1:18">
      <c r="A30" s="10"/>
      <c r="B30" s="11" t="s">
        <v>23</v>
      </c>
      <c r="C30" s="12" t="s">
        <v>24</v>
      </c>
      <c r="D30" s="23" t="s">
        <v>38</v>
      </c>
      <c r="E30" s="60">
        <v>45</v>
      </c>
      <c r="F30" s="60">
        <v>3.44</v>
      </c>
      <c r="G30" s="61">
        <v>112.5</v>
      </c>
      <c r="H30" s="61">
        <v>3.37</v>
      </c>
      <c r="I30" s="61">
        <v>0.45</v>
      </c>
      <c r="J30" s="62">
        <v>22.95</v>
      </c>
    </row>
    <row r="31" spans="1:18">
      <c r="A31" s="10"/>
      <c r="B31" s="113" t="s">
        <v>31</v>
      </c>
      <c r="C31" s="12" t="s">
        <v>24</v>
      </c>
      <c r="D31" s="23" t="s">
        <v>32</v>
      </c>
      <c r="E31" s="93">
        <v>40</v>
      </c>
      <c r="F31" s="119">
        <v>2</v>
      </c>
      <c r="G31" s="95">
        <v>79.2</v>
      </c>
      <c r="H31" s="95">
        <v>2.64</v>
      </c>
      <c r="I31" s="95">
        <v>0.48</v>
      </c>
      <c r="J31" s="96">
        <v>15.84</v>
      </c>
    </row>
    <row r="32" spans="1:18" ht="15.75" thickBot="1">
      <c r="A32" s="10"/>
      <c r="B32" s="27"/>
      <c r="C32" s="28"/>
      <c r="D32" s="16" t="s">
        <v>43</v>
      </c>
      <c r="E32" s="67">
        <f t="shared" ref="E32:J32" si="3">SUM(E26:E31)</f>
        <v>769</v>
      </c>
      <c r="F32" s="112">
        <f t="shared" si="3"/>
        <v>133.20000000000002</v>
      </c>
      <c r="G32" s="67">
        <f t="shared" si="3"/>
        <v>902.7700000000001</v>
      </c>
      <c r="H32" s="67">
        <f t="shared" si="3"/>
        <v>38.144199999999998</v>
      </c>
      <c r="I32" s="67">
        <f t="shared" si="3"/>
        <v>38.711699999999993</v>
      </c>
      <c r="J32" s="120">
        <f t="shared" si="3"/>
        <v>97.968300000000013</v>
      </c>
    </row>
    <row r="33" spans="1:10">
      <c r="A33" s="9" t="s">
        <v>27</v>
      </c>
      <c r="B33" s="29"/>
      <c r="C33" s="17"/>
      <c r="D33" s="19" t="s">
        <v>33</v>
      </c>
      <c r="E33" s="64"/>
      <c r="F33" s="64"/>
      <c r="G33" s="64"/>
      <c r="H33" s="64"/>
      <c r="I33" s="64"/>
      <c r="J33" s="65"/>
    </row>
    <row r="34" spans="1:10" ht="69.75" customHeight="1">
      <c r="A34" s="10"/>
      <c r="B34" s="13" t="s">
        <v>28</v>
      </c>
      <c r="C34" s="43" t="s">
        <v>37</v>
      </c>
      <c r="D34" s="44" t="s">
        <v>93</v>
      </c>
      <c r="E34" s="78">
        <v>250</v>
      </c>
      <c r="F34" s="90">
        <v>19.600000000000001</v>
      </c>
      <c r="G34" s="190">
        <f>G26/220*250</f>
        <v>138.54545454545456</v>
      </c>
      <c r="H34" s="190">
        <f>H26/220*250</f>
        <v>4.6136363636363633</v>
      </c>
      <c r="I34" s="190">
        <f>I26/220*250</f>
        <v>7.5681818181818183</v>
      </c>
      <c r="J34" s="191">
        <f>J26/220*250</f>
        <v>13.045454545454545</v>
      </c>
    </row>
    <row r="35" spans="1:10" ht="36" customHeight="1">
      <c r="A35" s="24"/>
      <c r="B35" s="13" t="s">
        <v>29</v>
      </c>
      <c r="C35" s="43" t="s">
        <v>168</v>
      </c>
      <c r="D35" s="88" t="s">
        <v>169</v>
      </c>
      <c r="E35" s="89">
        <v>100</v>
      </c>
      <c r="F35" s="98">
        <v>82.4</v>
      </c>
      <c r="G35" s="192">
        <v>321.29000000000002</v>
      </c>
      <c r="H35" s="192">
        <v>20.12</v>
      </c>
      <c r="I35" s="192">
        <v>26.7</v>
      </c>
      <c r="J35" s="193">
        <v>0.12</v>
      </c>
    </row>
    <row r="36" spans="1:10" ht="45.75" customHeight="1">
      <c r="A36" s="24"/>
      <c r="B36" s="26" t="s">
        <v>22</v>
      </c>
      <c r="C36" s="12" t="s">
        <v>95</v>
      </c>
      <c r="D36" s="25" t="s">
        <v>96</v>
      </c>
      <c r="E36" s="153">
        <v>180</v>
      </c>
      <c r="F36" s="135">
        <v>17.8</v>
      </c>
      <c r="G36" s="189">
        <f>G28/160*180</f>
        <v>237.89250000000001</v>
      </c>
      <c r="H36" s="189">
        <f t="shared" ref="H36:J36" si="4">H28/160*180</f>
        <v>8.6962500000000009</v>
      </c>
      <c r="I36" s="189">
        <f t="shared" si="4"/>
        <v>4.9162499999999998</v>
      </c>
      <c r="J36" s="199">
        <f t="shared" si="4"/>
        <v>38.036250000000003</v>
      </c>
    </row>
    <row r="37" spans="1:10" ht="27" customHeight="1">
      <c r="A37" s="24"/>
      <c r="B37" s="13" t="s">
        <v>30</v>
      </c>
      <c r="C37" s="12" t="s">
        <v>34</v>
      </c>
      <c r="D37" s="25" t="s">
        <v>35</v>
      </c>
      <c r="E37" s="60">
        <v>204</v>
      </c>
      <c r="F37" s="59">
        <v>7</v>
      </c>
      <c r="G37" s="192">
        <v>56.4</v>
      </c>
      <c r="H37" s="194">
        <v>0.22420000000000001</v>
      </c>
      <c r="I37" s="194">
        <v>5.1700000000000003E-2</v>
      </c>
      <c r="J37" s="195">
        <v>13.7683</v>
      </c>
    </row>
    <row r="38" spans="1:10">
      <c r="A38" s="10"/>
      <c r="B38" s="11" t="s">
        <v>23</v>
      </c>
      <c r="C38" s="12" t="s">
        <v>24</v>
      </c>
      <c r="D38" s="23" t="s">
        <v>38</v>
      </c>
      <c r="E38" s="60">
        <v>50</v>
      </c>
      <c r="F38" s="60">
        <v>4.2</v>
      </c>
      <c r="G38" s="194">
        <v>125</v>
      </c>
      <c r="H38" s="194">
        <v>3.74</v>
      </c>
      <c r="I38" s="194">
        <v>0.5</v>
      </c>
      <c r="J38" s="195">
        <v>25.5</v>
      </c>
    </row>
    <row r="39" spans="1:10">
      <c r="A39" s="10"/>
      <c r="B39" s="113" t="s">
        <v>31</v>
      </c>
      <c r="C39" s="114" t="s">
        <v>24</v>
      </c>
      <c r="D39" s="115" t="s">
        <v>32</v>
      </c>
      <c r="E39" s="116">
        <v>40</v>
      </c>
      <c r="F39" s="116">
        <v>2</v>
      </c>
      <c r="G39" s="196">
        <v>79.2</v>
      </c>
      <c r="H39" s="196">
        <v>2.64</v>
      </c>
      <c r="I39" s="196">
        <v>0.48</v>
      </c>
      <c r="J39" s="197">
        <v>15.84</v>
      </c>
    </row>
    <row r="40" spans="1:10" ht="15.75" thickBot="1">
      <c r="A40" s="14"/>
      <c r="B40" s="15"/>
      <c r="C40" s="111"/>
      <c r="D40" s="16" t="s">
        <v>43</v>
      </c>
      <c r="E40" s="67">
        <f t="shared" ref="E40:J40" si="5">SUM(E34:E39)</f>
        <v>824</v>
      </c>
      <c r="F40" s="112">
        <f t="shared" si="5"/>
        <v>133</v>
      </c>
      <c r="G40" s="67">
        <f t="shared" si="5"/>
        <v>958.32795454545465</v>
      </c>
      <c r="H40" s="67">
        <f t="shared" si="5"/>
        <v>40.034086363636369</v>
      </c>
      <c r="I40" s="67">
        <f t="shared" si="5"/>
        <v>40.216131818181807</v>
      </c>
      <c r="J40" s="120">
        <f t="shared" si="5"/>
        <v>106.31000454545455</v>
      </c>
    </row>
    <row r="41" spans="1:10" ht="15.75" thickBot="1">
      <c r="A41" s="104"/>
      <c r="B41" s="206" t="s">
        <v>43</v>
      </c>
      <c r="C41" s="207"/>
      <c r="D41" s="105" t="s">
        <v>59</v>
      </c>
      <c r="E41" s="106"/>
      <c r="F41" s="107">
        <f>F18+F32</f>
        <v>195.60000000000002</v>
      </c>
      <c r="G41" s="108"/>
      <c r="H41" s="109"/>
      <c r="I41" s="109"/>
      <c r="J41" s="110"/>
    </row>
    <row r="42" spans="1:10" ht="15.75" thickBot="1">
      <c r="A42" s="99"/>
      <c r="B42" s="208" t="s">
        <v>43</v>
      </c>
      <c r="C42" s="209"/>
      <c r="D42" s="101" t="s">
        <v>60</v>
      </c>
      <c r="E42" s="100"/>
      <c r="F42" s="102">
        <f>F24+F40</f>
        <v>195.6</v>
      </c>
      <c r="G42" s="101"/>
      <c r="H42" s="101"/>
      <c r="I42" s="101"/>
      <c r="J42" s="103"/>
    </row>
    <row r="44" spans="1:10">
      <c r="A44" s="83" t="s">
        <v>42</v>
      </c>
    </row>
  </sheetData>
  <mergeCells count="4">
    <mergeCell ref="D7:J7"/>
    <mergeCell ref="B9:D9"/>
    <mergeCell ref="B41:C41"/>
    <mergeCell ref="B42:C42"/>
  </mergeCells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0"/>
  <sheetViews>
    <sheetView showGridLines="0" topLeftCell="A28" workbookViewId="0">
      <selection activeCell="M24" sqref="M24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45811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9.5" customHeight="1">
      <c r="A14" s="54"/>
      <c r="B14" s="129" t="s">
        <v>22</v>
      </c>
      <c r="C14" s="12" t="s">
        <v>150</v>
      </c>
      <c r="D14" s="25" t="s">
        <v>151</v>
      </c>
      <c r="E14" s="147">
        <v>230</v>
      </c>
      <c r="F14" s="148">
        <v>38.6</v>
      </c>
      <c r="G14" s="95">
        <v>316.58</v>
      </c>
      <c r="H14" s="95">
        <v>25.7</v>
      </c>
      <c r="I14" s="95">
        <v>9.5399999999999991</v>
      </c>
      <c r="J14" s="97">
        <v>25.52</v>
      </c>
      <c r="L14" s="31"/>
    </row>
    <row r="15" spans="1:18" ht="18.75" customHeight="1">
      <c r="A15" s="54"/>
      <c r="B15" s="13" t="s">
        <v>30</v>
      </c>
      <c r="C15" s="43" t="s">
        <v>102</v>
      </c>
      <c r="D15" s="163" t="s">
        <v>154</v>
      </c>
      <c r="E15" s="164">
        <v>200</v>
      </c>
      <c r="F15" s="94">
        <v>6</v>
      </c>
      <c r="G15" s="164">
        <v>26.1</v>
      </c>
      <c r="H15" s="165">
        <v>1.3958999999999999</v>
      </c>
      <c r="I15" s="165">
        <v>1.030392</v>
      </c>
      <c r="J15" s="171">
        <v>1.9983599999999999</v>
      </c>
      <c r="L15" s="31"/>
    </row>
    <row r="16" spans="1:18" ht="24">
      <c r="A16" s="54"/>
      <c r="B16" s="11" t="s">
        <v>36</v>
      </c>
      <c r="C16" s="12" t="s">
        <v>39</v>
      </c>
      <c r="D16" s="25" t="s">
        <v>47</v>
      </c>
      <c r="E16" s="60">
        <v>70</v>
      </c>
      <c r="F16" s="60">
        <v>31.8</v>
      </c>
      <c r="G16" s="61">
        <v>219.1</v>
      </c>
      <c r="H16" s="61">
        <v>10.74</v>
      </c>
      <c r="I16" s="61">
        <v>11.34</v>
      </c>
      <c r="J16" s="62">
        <v>17.989999999999998</v>
      </c>
      <c r="K16" s="32"/>
      <c r="L16" s="33"/>
      <c r="M16" s="34"/>
      <c r="N16" s="35"/>
      <c r="O16" s="36"/>
      <c r="P16" s="36"/>
      <c r="Q16" s="36"/>
      <c r="R16" s="36"/>
    </row>
    <row r="17" spans="1:12" ht="16.5" thickBot="1">
      <c r="A17" s="14"/>
      <c r="B17" s="15"/>
      <c r="C17" s="55"/>
      <c r="D17" s="16" t="s">
        <v>43</v>
      </c>
      <c r="E17" s="67">
        <f t="shared" ref="E17:J17" si="0">SUM(E14:E16)</f>
        <v>500</v>
      </c>
      <c r="F17" s="63">
        <f t="shared" si="0"/>
        <v>76.400000000000006</v>
      </c>
      <c r="G17" s="63">
        <f t="shared" si="0"/>
        <v>561.78</v>
      </c>
      <c r="H17" s="63">
        <f t="shared" si="0"/>
        <v>37.835900000000002</v>
      </c>
      <c r="I17" s="63">
        <f t="shared" si="0"/>
        <v>21.910391999999998</v>
      </c>
      <c r="J17" s="68">
        <f t="shared" si="0"/>
        <v>45.508359999999996</v>
      </c>
      <c r="L17" s="38"/>
    </row>
    <row r="18" spans="1:12">
      <c r="A18" s="9" t="s">
        <v>20</v>
      </c>
      <c r="B18" s="17"/>
      <c r="C18" s="18"/>
      <c r="D18" s="19" t="s">
        <v>25</v>
      </c>
      <c r="E18" s="69"/>
      <c r="F18" s="69"/>
      <c r="G18" s="70"/>
      <c r="H18" s="70"/>
      <c r="I18" s="70"/>
      <c r="J18" s="71"/>
    </row>
    <row r="19" spans="1:12" ht="43.5" customHeight="1">
      <c r="A19" s="54"/>
      <c r="B19" s="11" t="s">
        <v>22</v>
      </c>
      <c r="C19" s="12" t="s">
        <v>150</v>
      </c>
      <c r="D19" s="25" t="s">
        <v>151</v>
      </c>
      <c r="E19" s="157">
        <v>270</v>
      </c>
      <c r="F19" s="161">
        <v>38.65</v>
      </c>
      <c r="G19" s="90">
        <v>411.55399999999997</v>
      </c>
      <c r="H19" s="159">
        <v>33.410000000000004</v>
      </c>
      <c r="I19" s="159">
        <v>12.401999999999997</v>
      </c>
      <c r="J19" s="162">
        <v>33.175999999999995</v>
      </c>
    </row>
    <row r="20" spans="1:12" ht="21" customHeight="1">
      <c r="A20" s="10"/>
      <c r="B20" s="13" t="s">
        <v>30</v>
      </c>
      <c r="C20" s="43" t="s">
        <v>102</v>
      </c>
      <c r="D20" s="163" t="s">
        <v>154</v>
      </c>
      <c r="E20" s="164">
        <v>200</v>
      </c>
      <c r="F20" s="94">
        <v>6</v>
      </c>
      <c r="G20" s="174">
        <v>26.1</v>
      </c>
      <c r="H20" s="182">
        <v>1.3958999999999999</v>
      </c>
      <c r="I20" s="182">
        <v>1.030392</v>
      </c>
      <c r="J20" s="183">
        <v>1.9983599999999999</v>
      </c>
    </row>
    <row r="21" spans="1:12" ht="24">
      <c r="A21" s="54"/>
      <c r="B21" s="11" t="s">
        <v>36</v>
      </c>
      <c r="C21" s="12" t="s">
        <v>39</v>
      </c>
      <c r="D21" s="25" t="s">
        <v>152</v>
      </c>
      <c r="E21" s="60">
        <v>80</v>
      </c>
      <c r="F21" s="86">
        <v>31.85</v>
      </c>
      <c r="G21" s="61">
        <v>219.1</v>
      </c>
      <c r="H21" s="61">
        <v>10.74</v>
      </c>
      <c r="I21" s="61">
        <v>11.34</v>
      </c>
      <c r="J21" s="62">
        <v>17.989999999999998</v>
      </c>
    </row>
    <row r="22" spans="1:12" ht="15.75" thickBot="1">
      <c r="A22" s="30"/>
      <c r="B22" s="20"/>
      <c r="C22" s="15"/>
      <c r="D22" s="16" t="s">
        <v>43</v>
      </c>
      <c r="E22" s="67">
        <f t="shared" ref="E22:J22" si="1">SUM(E19:E21)</f>
        <v>550</v>
      </c>
      <c r="F22" s="112">
        <f t="shared" si="1"/>
        <v>76.5</v>
      </c>
      <c r="G22" s="72">
        <f t="shared" si="1"/>
        <v>656.75400000000002</v>
      </c>
      <c r="H22" s="72">
        <f t="shared" si="1"/>
        <v>45.545900000000003</v>
      </c>
      <c r="I22" s="72">
        <f t="shared" si="1"/>
        <v>24.772391999999996</v>
      </c>
      <c r="J22" s="73">
        <f t="shared" si="1"/>
        <v>53.164359999999988</v>
      </c>
    </row>
    <row r="23" spans="1:12">
      <c r="A23" s="9"/>
      <c r="B23" s="21"/>
      <c r="C23" s="22"/>
      <c r="D23" s="121" t="s">
        <v>26</v>
      </c>
      <c r="E23" s="74"/>
      <c r="F23" s="74"/>
      <c r="G23" s="75"/>
      <c r="H23" s="75"/>
      <c r="I23" s="75"/>
      <c r="J23" s="76"/>
    </row>
    <row r="24" spans="1:12" ht="63.75" customHeight="1">
      <c r="A24" s="54"/>
      <c r="B24" s="13" t="s">
        <v>28</v>
      </c>
      <c r="C24" s="43" t="s">
        <v>106</v>
      </c>
      <c r="D24" s="40" t="s">
        <v>111</v>
      </c>
      <c r="E24" s="164">
        <v>250</v>
      </c>
      <c r="F24" s="90">
        <v>12.5</v>
      </c>
      <c r="G24" s="164">
        <v>167.2</v>
      </c>
      <c r="H24" s="174">
        <v>5.3003900000000002</v>
      </c>
      <c r="I24" s="174">
        <v>8.8297399999999993</v>
      </c>
      <c r="J24" s="178">
        <v>16.579840000000001</v>
      </c>
    </row>
    <row r="25" spans="1:12" ht="45" customHeight="1">
      <c r="A25" s="24"/>
      <c r="B25" s="26" t="s">
        <v>22</v>
      </c>
      <c r="C25" s="12" t="s">
        <v>157</v>
      </c>
      <c r="D25" s="134" t="s">
        <v>158</v>
      </c>
      <c r="E25" s="175">
        <v>100</v>
      </c>
      <c r="F25" s="135">
        <v>51.7</v>
      </c>
      <c r="G25" s="176">
        <v>228.6</v>
      </c>
      <c r="H25" s="176">
        <v>9.93</v>
      </c>
      <c r="I25" s="176">
        <v>15.93</v>
      </c>
      <c r="J25" s="177">
        <v>11.36</v>
      </c>
    </row>
    <row r="26" spans="1:12" ht="26.25" customHeight="1">
      <c r="A26" s="10"/>
      <c r="B26" s="26" t="s">
        <v>22</v>
      </c>
      <c r="C26" s="12" t="s">
        <v>107</v>
      </c>
      <c r="D26" s="25" t="s">
        <v>115</v>
      </c>
      <c r="E26" s="153">
        <v>160</v>
      </c>
      <c r="F26" s="135">
        <v>41.56</v>
      </c>
      <c r="G26" s="154">
        <v>174.92</v>
      </c>
      <c r="H26" s="154">
        <v>4.07</v>
      </c>
      <c r="I26" s="154">
        <v>5.72</v>
      </c>
      <c r="J26" s="155">
        <v>26.76</v>
      </c>
    </row>
    <row r="27" spans="1:12" ht="23.25" customHeight="1">
      <c r="A27" s="10"/>
      <c r="B27" s="13" t="s">
        <v>30</v>
      </c>
      <c r="C27" s="12" t="s">
        <v>155</v>
      </c>
      <c r="D27" s="25" t="s">
        <v>156</v>
      </c>
      <c r="E27" s="60">
        <v>200</v>
      </c>
      <c r="F27" s="59">
        <v>10</v>
      </c>
      <c r="G27" s="59">
        <v>96</v>
      </c>
      <c r="H27" s="61">
        <v>0.98799999999999999</v>
      </c>
      <c r="I27" s="61">
        <v>5.6399999999999999E-2</v>
      </c>
      <c r="J27" s="62">
        <v>22.904699999999998</v>
      </c>
    </row>
    <row r="28" spans="1:12">
      <c r="A28" s="10"/>
      <c r="B28" s="11" t="s">
        <v>23</v>
      </c>
      <c r="C28" s="12" t="s">
        <v>24</v>
      </c>
      <c r="D28" s="23" t="s">
        <v>38</v>
      </c>
      <c r="E28" s="60">
        <v>45</v>
      </c>
      <c r="F28" s="60">
        <v>3.44</v>
      </c>
      <c r="G28" s="61">
        <v>112.5</v>
      </c>
      <c r="H28" s="61">
        <v>3.37</v>
      </c>
      <c r="I28" s="61">
        <v>0.45</v>
      </c>
      <c r="J28" s="62">
        <v>22.95</v>
      </c>
    </row>
    <row r="29" spans="1:12" ht="15.75" thickBot="1">
      <c r="A29" s="10"/>
      <c r="B29" s="27"/>
      <c r="C29" s="28"/>
      <c r="D29" s="16" t="s">
        <v>43</v>
      </c>
      <c r="E29" s="67">
        <f t="shared" ref="E29:J29" si="2">SUM(E24:E28)</f>
        <v>755</v>
      </c>
      <c r="F29" s="112">
        <f t="shared" si="2"/>
        <v>119.2</v>
      </c>
      <c r="G29" s="67">
        <f t="shared" si="2"/>
        <v>779.21999999999991</v>
      </c>
      <c r="H29" s="67">
        <f t="shared" si="2"/>
        <v>23.658390000000001</v>
      </c>
      <c r="I29" s="67">
        <f t="shared" si="2"/>
        <v>30.986139999999999</v>
      </c>
      <c r="J29" s="120">
        <f t="shared" si="2"/>
        <v>100.55454</v>
      </c>
    </row>
    <row r="30" spans="1:12">
      <c r="A30" s="9" t="s">
        <v>27</v>
      </c>
      <c r="B30" s="29"/>
      <c r="C30" s="17"/>
      <c r="D30" s="19" t="s">
        <v>33</v>
      </c>
      <c r="E30" s="64"/>
      <c r="F30" s="64"/>
      <c r="G30" s="64"/>
      <c r="H30" s="64"/>
      <c r="I30" s="64"/>
      <c r="J30" s="65"/>
    </row>
    <row r="31" spans="1:12" ht="62.25" customHeight="1">
      <c r="A31" s="10"/>
      <c r="B31" s="13" t="s">
        <v>28</v>
      </c>
      <c r="C31" s="43" t="s">
        <v>106</v>
      </c>
      <c r="D31" s="40" t="s">
        <v>111</v>
      </c>
      <c r="E31" s="164">
        <v>270</v>
      </c>
      <c r="F31" s="90">
        <v>12.55</v>
      </c>
      <c r="G31" s="174">
        <f>G24/250*270</f>
        <v>180.57599999999999</v>
      </c>
      <c r="H31" s="174">
        <f t="shared" ref="H31:J31" si="3">H24/250*270</f>
        <v>5.7244212000000001</v>
      </c>
      <c r="I31" s="174">
        <f t="shared" si="3"/>
        <v>9.5361191999999999</v>
      </c>
      <c r="J31" s="178">
        <f t="shared" si="3"/>
        <v>17.906227200000004</v>
      </c>
    </row>
    <row r="32" spans="1:12" ht="50.25" customHeight="1">
      <c r="A32" s="24"/>
      <c r="B32" s="13" t="s">
        <v>22</v>
      </c>
      <c r="C32" s="43" t="s">
        <v>157</v>
      </c>
      <c r="D32" s="88" t="s">
        <v>159</v>
      </c>
      <c r="E32" s="93">
        <v>100</v>
      </c>
      <c r="F32" s="90">
        <v>51.7</v>
      </c>
      <c r="G32" s="93">
        <v>228.6</v>
      </c>
      <c r="H32" s="179">
        <v>9.93</v>
      </c>
      <c r="I32" s="179">
        <v>15.93</v>
      </c>
      <c r="J32" s="180">
        <v>11.36</v>
      </c>
    </row>
    <row r="33" spans="1:10" ht="28.5" customHeight="1">
      <c r="A33" s="24"/>
      <c r="B33" s="26" t="s">
        <v>22</v>
      </c>
      <c r="C33" s="12" t="s">
        <v>107</v>
      </c>
      <c r="D33" s="25" t="s">
        <v>114</v>
      </c>
      <c r="E33" s="153">
        <v>200</v>
      </c>
      <c r="F33" s="135">
        <v>40.65</v>
      </c>
      <c r="G33" s="154">
        <v>218.64999999999998</v>
      </c>
      <c r="H33" s="154">
        <v>5.0875000000000004</v>
      </c>
      <c r="I33" s="154">
        <v>7.1499999999999995</v>
      </c>
      <c r="J33" s="155">
        <v>33.450000000000003</v>
      </c>
    </row>
    <row r="34" spans="1:10" ht="27" customHeight="1">
      <c r="A34" s="24"/>
      <c r="B34" s="13" t="s">
        <v>30</v>
      </c>
      <c r="C34" s="12" t="s">
        <v>155</v>
      </c>
      <c r="D34" s="25" t="s">
        <v>156</v>
      </c>
      <c r="E34" s="60">
        <v>200</v>
      </c>
      <c r="F34" s="59">
        <v>10</v>
      </c>
      <c r="G34" s="59">
        <v>96</v>
      </c>
      <c r="H34" s="61">
        <v>0.98799999999999999</v>
      </c>
      <c r="I34" s="61">
        <v>5.6399999999999999E-2</v>
      </c>
      <c r="J34" s="62">
        <v>22.904699999999998</v>
      </c>
    </row>
    <row r="35" spans="1:10">
      <c r="A35" s="10"/>
      <c r="B35" s="11" t="s">
        <v>23</v>
      </c>
      <c r="C35" s="12" t="s">
        <v>24</v>
      </c>
      <c r="D35" s="23" t="s">
        <v>38</v>
      </c>
      <c r="E35" s="60">
        <v>50</v>
      </c>
      <c r="F35" s="60">
        <v>4.2</v>
      </c>
      <c r="G35" s="61">
        <v>125</v>
      </c>
      <c r="H35" s="61">
        <v>3.74</v>
      </c>
      <c r="I35" s="61">
        <v>0.5</v>
      </c>
      <c r="J35" s="62">
        <v>25.5</v>
      </c>
    </row>
    <row r="36" spans="1:10" ht="15.75" thickBot="1">
      <c r="A36" s="14"/>
      <c r="B36" s="15"/>
      <c r="C36" s="111"/>
      <c r="D36" s="16" t="s">
        <v>43</v>
      </c>
      <c r="E36" s="67">
        <f t="shared" ref="E36:J36" si="4">SUM(E31:E35)</f>
        <v>820</v>
      </c>
      <c r="F36" s="112">
        <f t="shared" si="4"/>
        <v>119.10000000000001</v>
      </c>
      <c r="G36" s="67">
        <f t="shared" si="4"/>
        <v>848.82600000000002</v>
      </c>
      <c r="H36" s="67">
        <f t="shared" si="4"/>
        <v>25.469921200000002</v>
      </c>
      <c r="I36" s="67">
        <f t="shared" si="4"/>
        <v>33.172519199999996</v>
      </c>
      <c r="J36" s="120">
        <f t="shared" si="4"/>
        <v>111.12092720000001</v>
      </c>
    </row>
    <row r="37" spans="1:10" ht="15.75" thickBot="1">
      <c r="A37" s="104"/>
      <c r="B37" s="206" t="s">
        <v>43</v>
      </c>
      <c r="C37" s="207"/>
      <c r="D37" s="105" t="s">
        <v>59</v>
      </c>
      <c r="E37" s="106"/>
      <c r="F37" s="107">
        <f>F17+F29</f>
        <v>195.60000000000002</v>
      </c>
      <c r="G37" s="108"/>
      <c r="H37" s="109"/>
      <c r="I37" s="109"/>
      <c r="J37" s="110"/>
    </row>
    <row r="38" spans="1:10" ht="15.75" thickBot="1">
      <c r="A38" s="99"/>
      <c r="B38" s="208" t="s">
        <v>43</v>
      </c>
      <c r="C38" s="209"/>
      <c r="D38" s="101" t="s">
        <v>60</v>
      </c>
      <c r="E38" s="100"/>
      <c r="F38" s="102">
        <f>F22+F36</f>
        <v>195.60000000000002</v>
      </c>
      <c r="G38" s="101"/>
      <c r="H38" s="101"/>
      <c r="I38" s="101"/>
      <c r="J38" s="103"/>
    </row>
    <row r="40" spans="1:10">
      <c r="A40" s="83" t="s">
        <v>42</v>
      </c>
    </row>
  </sheetData>
  <mergeCells count="4">
    <mergeCell ref="D7:J7"/>
    <mergeCell ref="B9:D9"/>
    <mergeCell ref="B37:C37"/>
    <mergeCell ref="B38:C38"/>
  </mergeCells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R42"/>
  <sheetViews>
    <sheetView showGridLines="0" workbookViewId="0">
      <selection activeCell="M20" sqref="M20"/>
    </sheetView>
  </sheetViews>
  <sheetFormatPr defaultColWidth="9" defaultRowHeight="15"/>
  <cols>
    <col min="1" max="1" width="9.28515625" customWidth="1"/>
    <col min="2" max="2" width="10.5703125" customWidth="1"/>
    <col min="3" max="3" width="8" customWidth="1"/>
    <col min="4" max="4" width="32.7109375" customWidth="1"/>
    <col min="5" max="5" width="10.140625" customWidth="1"/>
    <col min="6" max="6" width="8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F1" s="128" t="s">
        <v>65</v>
      </c>
    </row>
    <row r="2" spans="1:18">
      <c r="A2" t="s">
        <v>1</v>
      </c>
      <c r="F2" s="128" t="s">
        <v>66</v>
      </c>
    </row>
    <row r="3" spans="1:18">
      <c r="A3" s="1" t="s">
        <v>2</v>
      </c>
      <c r="C3" s="1" t="s">
        <v>3</v>
      </c>
      <c r="F3" s="2" t="s">
        <v>67</v>
      </c>
      <c r="G3" s="2" t="s">
        <v>4</v>
      </c>
    </row>
    <row r="5" spans="1:18">
      <c r="A5" s="3" t="s">
        <v>5</v>
      </c>
      <c r="B5" s="4"/>
    </row>
    <row r="6" spans="1:18">
      <c r="A6" s="5" t="s">
        <v>6</v>
      </c>
      <c r="B6" s="6"/>
      <c r="D6" s="7" t="s">
        <v>7</v>
      </c>
    </row>
    <row r="7" spans="1:18">
      <c r="D7" s="202" t="s">
        <v>84</v>
      </c>
      <c r="E7" s="202"/>
      <c r="F7" s="202"/>
      <c r="G7" s="202"/>
      <c r="H7" s="202"/>
      <c r="I7" s="202"/>
      <c r="J7" s="202"/>
    </row>
    <row r="9" spans="1:18">
      <c r="A9" t="s">
        <v>8</v>
      </c>
      <c r="B9" s="203" t="s">
        <v>51</v>
      </c>
      <c r="C9" s="204"/>
      <c r="D9" s="205"/>
      <c r="E9" s="8" t="s">
        <v>9</v>
      </c>
      <c r="F9" s="8"/>
      <c r="G9" s="8"/>
      <c r="H9" s="8"/>
      <c r="I9" s="8" t="s">
        <v>10</v>
      </c>
      <c r="J9" s="146">
        <v>45812</v>
      </c>
    </row>
    <row r="10" spans="1:18" ht="7.5" customHeight="1" thickBot="1"/>
    <row r="11" spans="1:18">
      <c r="A11" s="49" t="s">
        <v>11</v>
      </c>
      <c r="B11" s="50" t="s">
        <v>12</v>
      </c>
      <c r="C11" s="50" t="s">
        <v>13</v>
      </c>
      <c r="D11" s="50" t="s">
        <v>14</v>
      </c>
      <c r="E11" s="50" t="s">
        <v>15</v>
      </c>
      <c r="F11" s="50" t="s">
        <v>49</v>
      </c>
      <c r="G11" s="50" t="s">
        <v>16</v>
      </c>
      <c r="H11" s="50" t="s">
        <v>17</v>
      </c>
      <c r="I11" s="50" t="s">
        <v>18</v>
      </c>
      <c r="J11" s="51" t="s">
        <v>19</v>
      </c>
    </row>
    <row r="12" spans="1:18">
      <c r="A12" s="52"/>
      <c r="B12" s="45"/>
      <c r="C12" s="45"/>
      <c r="D12" s="45"/>
      <c r="E12" s="45"/>
      <c r="F12" s="45"/>
      <c r="G12" s="45"/>
      <c r="H12" s="45"/>
      <c r="I12" s="45"/>
      <c r="J12" s="53"/>
    </row>
    <row r="13" spans="1:18">
      <c r="A13" s="54" t="s">
        <v>20</v>
      </c>
      <c r="B13" s="11"/>
      <c r="C13" s="46"/>
      <c r="D13" s="47" t="s">
        <v>21</v>
      </c>
      <c r="E13" s="48"/>
      <c r="F13" s="48"/>
      <c r="G13" s="41"/>
      <c r="H13" s="41"/>
      <c r="I13" s="41"/>
      <c r="J13" s="42"/>
      <c r="L13" s="31"/>
    </row>
    <row r="14" spans="1:18" ht="42.75" customHeight="1">
      <c r="A14" s="54"/>
      <c r="B14" s="11" t="s">
        <v>22</v>
      </c>
      <c r="C14" s="43" t="s">
        <v>41</v>
      </c>
      <c r="D14" s="44" t="s">
        <v>48</v>
      </c>
      <c r="E14" s="77">
        <v>230</v>
      </c>
      <c r="F14" s="77">
        <v>49.8</v>
      </c>
      <c r="G14" s="78">
        <v>295.33</v>
      </c>
      <c r="H14" s="79">
        <v>6.58</v>
      </c>
      <c r="I14" s="80">
        <v>11.15</v>
      </c>
      <c r="J14" s="81">
        <v>42.15</v>
      </c>
      <c r="L14" s="31"/>
    </row>
    <row r="15" spans="1:18" ht="21.75" customHeight="1">
      <c r="A15" s="54"/>
      <c r="B15" s="13" t="s">
        <v>44</v>
      </c>
      <c r="C15" s="12" t="s">
        <v>74</v>
      </c>
      <c r="D15" s="134" t="s">
        <v>75</v>
      </c>
      <c r="E15" s="93">
        <v>200</v>
      </c>
      <c r="F15" s="135">
        <v>13.77</v>
      </c>
      <c r="G15" s="91">
        <v>96.7</v>
      </c>
      <c r="H15" s="91">
        <v>2.36504</v>
      </c>
      <c r="I15" s="91">
        <v>2.2351999999999999</v>
      </c>
      <c r="J15" s="62">
        <v>15.42</v>
      </c>
      <c r="L15" s="31"/>
    </row>
    <row r="16" spans="1:18">
      <c r="A16" s="54"/>
      <c r="B16" s="13" t="s">
        <v>71</v>
      </c>
      <c r="C16" s="12" t="s">
        <v>72</v>
      </c>
      <c r="D16" s="130" t="s">
        <v>73</v>
      </c>
      <c r="E16" s="93">
        <v>100</v>
      </c>
      <c r="F16" s="131">
        <v>26</v>
      </c>
      <c r="G16" s="95">
        <v>39.9</v>
      </c>
      <c r="H16" s="95">
        <v>0.32</v>
      </c>
      <c r="I16" s="95">
        <v>0.21</v>
      </c>
      <c r="J16" s="96">
        <v>7.87</v>
      </c>
      <c r="K16" s="32"/>
      <c r="L16" s="33"/>
      <c r="M16" s="34"/>
      <c r="N16" s="35"/>
      <c r="O16" s="36"/>
      <c r="P16" s="36"/>
      <c r="Q16" s="36"/>
      <c r="R16" s="36"/>
    </row>
    <row r="17" spans="1:18" ht="18" customHeight="1">
      <c r="A17" s="54"/>
      <c r="B17" s="132" t="s">
        <v>23</v>
      </c>
      <c r="C17" s="114" t="s">
        <v>24</v>
      </c>
      <c r="D17" s="23" t="s">
        <v>38</v>
      </c>
      <c r="E17" s="93">
        <v>40</v>
      </c>
      <c r="F17" s="133">
        <v>4</v>
      </c>
      <c r="G17" s="95">
        <v>100</v>
      </c>
      <c r="H17" s="95">
        <v>3</v>
      </c>
      <c r="I17" s="95">
        <v>0.4</v>
      </c>
      <c r="J17" s="96">
        <v>20.399999999999999</v>
      </c>
      <c r="L17" s="37"/>
    </row>
    <row r="18" spans="1:18" ht="16.5" thickBot="1">
      <c r="A18" s="14"/>
      <c r="B18" s="15"/>
      <c r="C18" s="55"/>
      <c r="D18" s="16" t="s">
        <v>43</v>
      </c>
      <c r="E18" s="67">
        <f>SUM(E14:E17)</f>
        <v>570</v>
      </c>
      <c r="F18" s="63">
        <f t="shared" ref="F18:J18" si="0">SUM(F14:F17)</f>
        <v>93.57</v>
      </c>
      <c r="G18" s="63">
        <f t="shared" si="0"/>
        <v>531.92999999999995</v>
      </c>
      <c r="H18" s="63">
        <f t="shared" si="0"/>
        <v>12.265040000000001</v>
      </c>
      <c r="I18" s="63">
        <f t="shared" si="0"/>
        <v>13.995200000000002</v>
      </c>
      <c r="J18" s="68">
        <f t="shared" si="0"/>
        <v>85.84</v>
      </c>
      <c r="L18" s="38"/>
    </row>
    <row r="19" spans="1:18">
      <c r="A19" s="9" t="s">
        <v>20</v>
      </c>
      <c r="B19" s="17"/>
      <c r="C19" s="18"/>
      <c r="D19" s="19" t="s">
        <v>25</v>
      </c>
      <c r="E19" s="69"/>
      <c r="F19" s="69"/>
      <c r="G19" s="70"/>
      <c r="H19" s="70"/>
      <c r="I19" s="70"/>
      <c r="J19" s="71"/>
    </row>
    <row r="20" spans="1:18" ht="48.75" customHeight="1">
      <c r="A20" s="54"/>
      <c r="B20" s="129" t="s">
        <v>22</v>
      </c>
      <c r="C20" s="43" t="s">
        <v>41</v>
      </c>
      <c r="D20" s="25" t="s">
        <v>116</v>
      </c>
      <c r="E20" s="77">
        <v>270</v>
      </c>
      <c r="F20" s="41">
        <v>49.52</v>
      </c>
      <c r="G20" s="86">
        <v>346.69173913043471</v>
      </c>
      <c r="H20" s="86">
        <v>7.724347826086956</v>
      </c>
      <c r="I20" s="86">
        <v>13.089130434782609</v>
      </c>
      <c r="J20" s="87">
        <v>49.480434782608697</v>
      </c>
    </row>
    <row r="21" spans="1:18" ht="28.5" customHeight="1">
      <c r="A21" s="10"/>
      <c r="B21" s="13" t="s">
        <v>44</v>
      </c>
      <c r="C21" s="12" t="s">
        <v>74</v>
      </c>
      <c r="D21" s="134" t="s">
        <v>75</v>
      </c>
      <c r="E21" s="93">
        <v>200</v>
      </c>
      <c r="F21" s="135">
        <v>13.77</v>
      </c>
      <c r="G21" s="91">
        <v>96.7</v>
      </c>
      <c r="H21" s="91">
        <v>2.36504</v>
      </c>
      <c r="I21" s="91">
        <v>2.2351999999999999</v>
      </c>
      <c r="J21" s="62">
        <v>15.42</v>
      </c>
    </row>
    <row r="22" spans="1:18">
      <c r="A22" s="54"/>
      <c r="B22" s="11" t="s">
        <v>71</v>
      </c>
      <c r="C22" s="12" t="s">
        <v>72</v>
      </c>
      <c r="D22" s="25" t="s">
        <v>73</v>
      </c>
      <c r="E22" s="60">
        <v>100</v>
      </c>
      <c r="F22" s="86">
        <v>26</v>
      </c>
      <c r="G22" s="61">
        <v>39.9</v>
      </c>
      <c r="H22" s="61">
        <v>0.32</v>
      </c>
      <c r="I22" s="61">
        <v>0.21</v>
      </c>
      <c r="J22" s="62">
        <v>7.87</v>
      </c>
    </row>
    <row r="23" spans="1:18" ht="22.5">
      <c r="A23" s="54"/>
      <c r="B23" s="11" t="s">
        <v>23</v>
      </c>
      <c r="C23" s="56" t="s">
        <v>24</v>
      </c>
      <c r="D23" s="84" t="s">
        <v>38</v>
      </c>
      <c r="E23" s="85">
        <v>40</v>
      </c>
      <c r="F23" s="86">
        <v>4</v>
      </c>
      <c r="G23" s="86">
        <v>100</v>
      </c>
      <c r="H23" s="86">
        <v>3</v>
      </c>
      <c r="I23" s="86">
        <v>0.4</v>
      </c>
      <c r="J23" s="87">
        <v>20.399999999999999</v>
      </c>
      <c r="K23" s="32"/>
      <c r="L23" s="33"/>
      <c r="M23" s="34"/>
      <c r="N23" s="39"/>
      <c r="O23" s="36"/>
      <c r="P23" s="36"/>
      <c r="Q23" s="36"/>
      <c r="R23" s="36"/>
    </row>
    <row r="24" spans="1:18" ht="15.75" thickBot="1">
      <c r="A24" s="30"/>
      <c r="B24" s="20"/>
      <c r="C24" s="15"/>
      <c r="D24" s="16" t="s">
        <v>43</v>
      </c>
      <c r="E24" s="67">
        <f t="shared" ref="E24:J24" si="1">SUM(E20:E23)</f>
        <v>610</v>
      </c>
      <c r="F24" s="67">
        <f t="shared" si="1"/>
        <v>93.29</v>
      </c>
      <c r="G24" s="72">
        <f t="shared" si="1"/>
        <v>583.29173913043473</v>
      </c>
      <c r="H24" s="72">
        <f t="shared" si="1"/>
        <v>13.409387826086956</v>
      </c>
      <c r="I24" s="72">
        <f t="shared" si="1"/>
        <v>15.934330434782611</v>
      </c>
      <c r="J24" s="73">
        <f t="shared" si="1"/>
        <v>93.170434782608709</v>
      </c>
    </row>
    <row r="25" spans="1:18">
      <c r="A25" s="9"/>
      <c r="B25" s="21"/>
      <c r="C25" s="22"/>
      <c r="D25" s="121" t="s">
        <v>26</v>
      </c>
      <c r="E25" s="74"/>
      <c r="F25" s="74"/>
      <c r="G25" s="75"/>
      <c r="H25" s="75"/>
      <c r="I25" s="75"/>
      <c r="J25" s="76"/>
    </row>
    <row r="26" spans="1:18" ht="43.5" customHeight="1">
      <c r="A26" s="54"/>
      <c r="B26" s="141" t="s">
        <v>28</v>
      </c>
      <c r="C26" s="12" t="s">
        <v>119</v>
      </c>
      <c r="D26" s="88" t="s">
        <v>120</v>
      </c>
      <c r="E26" s="89">
        <v>210</v>
      </c>
      <c r="F26" s="90">
        <v>15.48</v>
      </c>
      <c r="G26" s="90">
        <v>119.7</v>
      </c>
      <c r="H26" s="142">
        <v>4.9264239999999999</v>
      </c>
      <c r="I26" s="142">
        <v>6.34</v>
      </c>
      <c r="J26" s="143">
        <v>10.736000000000001</v>
      </c>
    </row>
    <row r="27" spans="1:18" ht="49.5" customHeight="1">
      <c r="A27" s="24"/>
      <c r="B27" s="13" t="s">
        <v>22</v>
      </c>
      <c r="C27" s="12" t="s">
        <v>108</v>
      </c>
      <c r="D27" s="25" t="s">
        <v>160</v>
      </c>
      <c r="E27" s="136">
        <v>100</v>
      </c>
      <c r="F27" s="98">
        <v>56.66</v>
      </c>
      <c r="G27" s="137">
        <v>219.13</v>
      </c>
      <c r="H27" s="138">
        <v>9.9219819999999999</v>
      </c>
      <c r="I27" s="138">
        <v>15.067183999999999</v>
      </c>
      <c r="J27" s="139">
        <v>10.960131000000001</v>
      </c>
    </row>
    <row r="28" spans="1:18" ht="30" customHeight="1">
      <c r="A28" s="10"/>
      <c r="B28" s="200" t="s">
        <v>40</v>
      </c>
      <c r="C28" s="12" t="s">
        <v>162</v>
      </c>
      <c r="D28" s="25" t="s">
        <v>163</v>
      </c>
      <c r="E28" s="136">
        <v>160</v>
      </c>
      <c r="F28" s="98">
        <v>19.8</v>
      </c>
      <c r="G28" s="137">
        <v>216.77</v>
      </c>
      <c r="H28" s="138">
        <v>3.84</v>
      </c>
      <c r="I28" s="138">
        <v>5.0999999999999996</v>
      </c>
      <c r="J28" s="139">
        <v>38.880000000000003</v>
      </c>
    </row>
    <row r="29" spans="1:18" ht="23.25" customHeight="1">
      <c r="A29" s="10"/>
      <c r="B29" s="26" t="s">
        <v>30</v>
      </c>
      <c r="C29" s="43" t="s">
        <v>63</v>
      </c>
      <c r="D29" s="25" t="s">
        <v>164</v>
      </c>
      <c r="E29" s="93">
        <v>200</v>
      </c>
      <c r="F29" s="90">
        <v>6.65</v>
      </c>
      <c r="G29" s="95">
        <v>72.22</v>
      </c>
      <c r="H29" s="95">
        <v>0.45600000000000002</v>
      </c>
      <c r="I29" s="95">
        <v>6.0084800000000001E-2</v>
      </c>
      <c r="J29" s="96">
        <v>17.46</v>
      </c>
    </row>
    <row r="30" spans="1:18">
      <c r="A30" s="10"/>
      <c r="B30" s="11" t="s">
        <v>23</v>
      </c>
      <c r="C30" s="12" t="s">
        <v>24</v>
      </c>
      <c r="D30" s="23" t="s">
        <v>38</v>
      </c>
      <c r="E30" s="60">
        <v>45</v>
      </c>
      <c r="F30" s="60">
        <v>3.44</v>
      </c>
      <c r="G30" s="61">
        <v>112.5</v>
      </c>
      <c r="H30" s="61">
        <v>3.37</v>
      </c>
      <c r="I30" s="61">
        <v>0.45</v>
      </c>
      <c r="J30" s="62">
        <v>22.95</v>
      </c>
    </row>
    <row r="31" spans="1:18" ht="15.75" thickBot="1">
      <c r="A31" s="10"/>
      <c r="B31" s="27"/>
      <c r="C31" s="28"/>
      <c r="D31" s="16" t="s">
        <v>43</v>
      </c>
      <c r="E31" s="67">
        <f t="shared" ref="E31:J31" si="2">SUM(E26:E30)</f>
        <v>715</v>
      </c>
      <c r="F31" s="112">
        <f t="shared" si="2"/>
        <v>102.03</v>
      </c>
      <c r="G31" s="67">
        <f t="shared" si="2"/>
        <v>740.32</v>
      </c>
      <c r="H31" s="67">
        <f t="shared" si="2"/>
        <v>22.514406000000001</v>
      </c>
      <c r="I31" s="67">
        <f t="shared" si="2"/>
        <v>27.0172688</v>
      </c>
      <c r="J31" s="120">
        <f t="shared" si="2"/>
        <v>100.98613100000001</v>
      </c>
    </row>
    <row r="32" spans="1:18">
      <c r="A32" s="9" t="s">
        <v>27</v>
      </c>
      <c r="B32" s="29"/>
      <c r="C32" s="17"/>
      <c r="D32" s="19" t="s">
        <v>33</v>
      </c>
      <c r="E32" s="64"/>
      <c r="F32" s="64"/>
      <c r="G32" s="64"/>
      <c r="H32" s="64"/>
      <c r="I32" s="64"/>
      <c r="J32" s="65"/>
    </row>
    <row r="33" spans="1:10" ht="48" customHeight="1">
      <c r="A33" s="10"/>
      <c r="B33" s="13" t="s">
        <v>28</v>
      </c>
      <c r="C33" s="12" t="s">
        <v>119</v>
      </c>
      <c r="D33" s="88" t="s">
        <v>161</v>
      </c>
      <c r="E33" s="89">
        <v>260</v>
      </c>
      <c r="F33" s="90">
        <v>15.6</v>
      </c>
      <c r="G33" s="59">
        <v>153.9</v>
      </c>
      <c r="H33" s="144">
        <v>6.3339737142857135</v>
      </c>
      <c r="I33" s="144">
        <v>8.1514285714285712</v>
      </c>
      <c r="J33" s="145">
        <v>13.803428571428572</v>
      </c>
    </row>
    <row r="34" spans="1:10" ht="45.75" customHeight="1">
      <c r="A34" s="24"/>
      <c r="B34" s="13" t="s">
        <v>22</v>
      </c>
      <c r="C34" s="12" t="s">
        <v>108</v>
      </c>
      <c r="D34" s="25" t="s">
        <v>160</v>
      </c>
      <c r="E34" s="140">
        <v>100</v>
      </c>
      <c r="F34" s="98">
        <v>56.66</v>
      </c>
      <c r="G34" s="138">
        <v>219.13</v>
      </c>
      <c r="H34" s="138">
        <v>9.9219819999999999</v>
      </c>
      <c r="I34" s="138">
        <v>15.067183999999999</v>
      </c>
      <c r="J34" s="139">
        <v>10.960131000000001</v>
      </c>
    </row>
    <row r="35" spans="1:10" ht="31.5" customHeight="1">
      <c r="A35" s="24"/>
      <c r="B35" s="200" t="s">
        <v>40</v>
      </c>
      <c r="C35" s="12" t="s">
        <v>162</v>
      </c>
      <c r="D35" s="25" t="s">
        <v>163</v>
      </c>
      <c r="E35" s="140">
        <v>200</v>
      </c>
      <c r="F35" s="98">
        <v>19.95</v>
      </c>
      <c r="G35" s="138">
        <v>270.96249999999998</v>
      </c>
      <c r="H35" s="138">
        <v>4.8</v>
      </c>
      <c r="I35" s="138">
        <v>6.375</v>
      </c>
      <c r="J35" s="139">
        <v>48.6</v>
      </c>
    </row>
    <row r="36" spans="1:10" ht="27" customHeight="1">
      <c r="A36" s="24"/>
      <c r="B36" s="26" t="s">
        <v>30</v>
      </c>
      <c r="C36" s="43" t="s">
        <v>63</v>
      </c>
      <c r="D36" s="25" t="s">
        <v>142</v>
      </c>
      <c r="E36" s="93">
        <v>200</v>
      </c>
      <c r="F36" s="90">
        <v>6.65</v>
      </c>
      <c r="G36" s="95">
        <v>72.22</v>
      </c>
      <c r="H36" s="95">
        <v>0.45600000000000002</v>
      </c>
      <c r="I36" s="95">
        <v>6.0084800000000001E-2</v>
      </c>
      <c r="J36" s="96">
        <v>17.46</v>
      </c>
    </row>
    <row r="37" spans="1:10">
      <c r="A37" s="10"/>
      <c r="B37" s="11" t="s">
        <v>23</v>
      </c>
      <c r="C37" s="12" t="s">
        <v>24</v>
      </c>
      <c r="D37" s="23" t="s">
        <v>38</v>
      </c>
      <c r="E37" s="60">
        <v>50</v>
      </c>
      <c r="F37" s="60">
        <v>3.45</v>
      </c>
      <c r="G37" s="61">
        <v>125</v>
      </c>
      <c r="H37" s="61">
        <v>3.74</v>
      </c>
      <c r="I37" s="61">
        <v>0.5</v>
      </c>
      <c r="J37" s="62">
        <v>25.5</v>
      </c>
    </row>
    <row r="38" spans="1:10" ht="15.75" thickBot="1">
      <c r="A38" s="14"/>
      <c r="B38" s="15"/>
      <c r="C38" s="111"/>
      <c r="D38" s="16" t="s">
        <v>43</v>
      </c>
      <c r="E38" s="67">
        <f t="shared" ref="E38:J38" si="3">SUM(E33:E37)</f>
        <v>810</v>
      </c>
      <c r="F38" s="112">
        <f t="shared" si="3"/>
        <v>102.31</v>
      </c>
      <c r="G38" s="67">
        <f t="shared" si="3"/>
        <v>841.21249999999998</v>
      </c>
      <c r="H38" s="67">
        <f t="shared" si="3"/>
        <v>25.251955714285714</v>
      </c>
      <c r="I38" s="67">
        <f t="shared" si="3"/>
        <v>30.153697371428571</v>
      </c>
      <c r="J38" s="120">
        <f t="shared" si="3"/>
        <v>116.32355957142858</v>
      </c>
    </row>
    <row r="39" spans="1:10" ht="15.75" thickBot="1">
      <c r="A39" s="104"/>
      <c r="B39" s="206" t="s">
        <v>43</v>
      </c>
      <c r="C39" s="207"/>
      <c r="D39" s="105" t="s">
        <v>59</v>
      </c>
      <c r="E39" s="106"/>
      <c r="F39" s="107">
        <f>F18+F31</f>
        <v>195.6</v>
      </c>
      <c r="G39" s="108"/>
      <c r="H39" s="109"/>
      <c r="I39" s="109"/>
      <c r="J39" s="110"/>
    </row>
    <row r="40" spans="1:10" ht="15.75" thickBot="1">
      <c r="A40" s="99"/>
      <c r="B40" s="208" t="s">
        <v>43</v>
      </c>
      <c r="C40" s="209"/>
      <c r="D40" s="101" t="s">
        <v>60</v>
      </c>
      <c r="E40" s="100"/>
      <c r="F40" s="102">
        <f>F24+F38</f>
        <v>195.60000000000002</v>
      </c>
      <c r="G40" s="101"/>
      <c r="H40" s="101"/>
      <c r="I40" s="101"/>
      <c r="J40" s="103"/>
    </row>
    <row r="42" spans="1:10">
      <c r="A42" s="83" t="s">
        <v>42</v>
      </c>
    </row>
  </sheetData>
  <mergeCells count="4">
    <mergeCell ref="D7:J7"/>
    <mergeCell ref="B9:D9"/>
    <mergeCell ref="B39:C39"/>
    <mergeCell ref="B40:C40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 Школьное</cp:lastModifiedBy>
  <cp:lastPrinted>2025-05-27T00:51:52Z</cp:lastPrinted>
  <dcterms:created xsi:type="dcterms:W3CDTF">2015-06-05T18:19:00Z</dcterms:created>
  <dcterms:modified xsi:type="dcterms:W3CDTF">2025-05-27T00:54:27Z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21D6352AE9994DFA9E25D7B737A373E0_13</vt:lpwstr>
  </property>
  <property fmtid="{D5CDD505-2E9C-101B-9397-08002B2CF9AE}" pid="3" name="KSOProductBuildVer">
    <vt:lpwstr>1049-12.2.0.17562</vt:lpwstr>
  </property>
</Properties>
</file>